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2116" windowHeight="10056"/>
  </bookViews>
  <sheets>
    <sheet name="Berechnungsmodelle geschützt" sheetId="1" r:id="rId1"/>
  </sheets>
  <definedNames>
    <definedName name="_xlnm.Print_Area" localSheetId="0">'Berechnungsmodelle geschützt'!$A$1:$P$84</definedName>
  </definedNames>
  <calcPr calcId="145621"/>
</workbook>
</file>

<file path=xl/calcChain.xml><?xml version="1.0" encoding="utf-8"?>
<calcChain xmlns="http://schemas.openxmlformats.org/spreadsheetml/2006/main">
  <c r="B75" i="1" l="1"/>
  <c r="C74" i="1"/>
  <c r="C73" i="1"/>
  <c r="C72" i="1"/>
  <c r="C75" i="1" s="1"/>
  <c r="C77" i="1" s="1"/>
  <c r="C48" i="1"/>
  <c r="C49" i="1" s="1"/>
  <c r="C52" i="1" s="1"/>
  <c r="A36" i="1"/>
  <c r="C41" i="1" s="1"/>
  <c r="C43" i="1" s="1"/>
  <c r="C46" i="1" s="1"/>
  <c r="B19" i="1"/>
  <c r="I5" i="1"/>
  <c r="B6" i="1" s="1"/>
  <c r="B13" i="1" l="1"/>
  <c r="B17" i="1" s="1"/>
  <c r="B20" i="1" s="1"/>
  <c r="B23" i="1" s="1"/>
  <c r="B8" i="1"/>
</calcChain>
</file>

<file path=xl/sharedStrings.xml><?xml version="1.0" encoding="utf-8"?>
<sst xmlns="http://schemas.openxmlformats.org/spreadsheetml/2006/main" count="84" uniqueCount="71">
  <si>
    <t>Berechnung der Reduzierung der Emissionen in t/Jahr beim Neubau von Radwegen</t>
  </si>
  <si>
    <t>Angabe km Neubau Radwege auf Landesstraßen/Kommunal- oder Kreisstraßen</t>
  </si>
  <si>
    <t xml:space="preserve">Angabe DTV Kfz/Tag </t>
  </si>
  <si>
    <t xml:space="preserve">Annahme: </t>
  </si>
  <si>
    <t xml:space="preserve">mehr Radverkehr bei o.g. mittlerem DTV auf Straßen bedeuten bei 100 % Umstieg  =&gt;  </t>
  </si>
  <si>
    <t>Fahrten/Tag</t>
  </si>
  <si>
    <t>Fahrten pro Tag (65 %, da nicht alle auf Radweg umsteigen)</t>
  </si>
  <si>
    <t>davon steigen 100% vom MIV um.</t>
  </si>
  <si>
    <t>Fahrten pro Tag des MIV weniger</t>
  </si>
  <si>
    <t>mittlerer Emissionsfaktor  CO2 in g/Tag</t>
  </si>
  <si>
    <t>Berechnung der beim MIV eingesparten Emissionen:</t>
  </si>
  <si>
    <t>Anzahl Fahrten/ Tag die vom MIV zum ÖV wechseln</t>
  </si>
  <si>
    <t>Angabe durchschnittl. Besetzungsgrad in Personen/ Kfz</t>
  </si>
  <si>
    <t>s. Quelle Nr. 1</t>
  </si>
  <si>
    <t>Faktor zur Berücksichtigung von Hin und Rückfahrten</t>
  </si>
  <si>
    <t>Anzahl Pkw-Fahrten/Tag die durch die Maßnahme wegfallen</t>
  </si>
  <si>
    <t>km Neubau</t>
  </si>
  <si>
    <t>eingesparte Fahrtleistung in km/Tag (Anzahl PKW fahrten  x km Radweg</t>
  </si>
  <si>
    <t>Innerorts</t>
  </si>
  <si>
    <t>Außerorts</t>
  </si>
  <si>
    <t>Emissionsfaktor CO2 in g/km</t>
  </si>
  <si>
    <t>s. Quelle Nr. 2</t>
  </si>
  <si>
    <t>Ergebnis</t>
  </si>
  <si>
    <t>Emission in t/Jahr weniger im MIV</t>
  </si>
  <si>
    <t>Quellen</t>
  </si>
  <si>
    <t>1/ Mobilität in Brandenburg und Berlin Integrierte Auswertung MiD und SrV 2008 ,Robert Follmer, Dana Gruschwitz, Dr. Frank Ließke, Dr. Rico Wittwer</t>
  </si>
  <si>
    <t>2/ Berechnungen Emissionskataster Straßenverkehr LUGV unter Verwendung des HBEFA 3.2</t>
  </si>
  <si>
    <t>bitte vorgegebene Daten nutzen oder eigene Berechnungen in die gelb markierten Felder eingeben</t>
  </si>
  <si>
    <t>Berechnung der beim MIV eingesparten Emissionen bei P&amp;R- Stellplättzen</t>
  </si>
  <si>
    <t>Angabe P&amp;R Stellplätze, die gebaut werden sollen</t>
  </si>
  <si>
    <t>Annahme:  Auslastungsgrad 80%, Anzahl von Parkbewegungen pro Tag= 1,4, Umstieg auf ÖPNV zu 100%</t>
  </si>
  <si>
    <t>MIV Fahrten mit Umstieg auf ÖPNV pro Tag mehr</t>
  </si>
  <si>
    <t>Angabe mittlere Weglänge im ÖV in km oder andere Weglänge</t>
  </si>
  <si>
    <t>100% Wechsel zum SPNV</t>
  </si>
  <si>
    <t>Anzahl Personen/Tag die vom MIV zum ÖV wechseln</t>
  </si>
  <si>
    <t>Besetzungsgrad in Personen/ Kfz</t>
  </si>
  <si>
    <t>s. Quelle 1</t>
  </si>
  <si>
    <t>Summe</t>
  </si>
  <si>
    <t>Anzahl Pkw-Fahrten, die durch P&amp;R-Platz/ Tag wegfallen</t>
  </si>
  <si>
    <t xml:space="preserve">Wege-Entfernung </t>
  </si>
  <si>
    <t>Mittel Land Brandenburg</t>
  </si>
  <si>
    <t>Oberzentrum</t>
  </si>
  <si>
    <t>Mittelzentrum</t>
  </si>
  <si>
    <t>Ländlicher Bereich</t>
  </si>
  <si>
    <t>mittlere Fahrtweite der Pkw in km/Tag</t>
  </si>
  <si>
    <t>(Tab.31 
aus Quelle 1)</t>
  </si>
  <si>
    <t>(Tab.37 
aus Quelle 1)</t>
  </si>
  <si>
    <r>
      <t>eingesparte Fahrleistung in km</t>
    </r>
    <r>
      <rPr>
        <sz val="11"/>
        <rFont val="Calibri"/>
        <family val="2"/>
      </rPr>
      <t>/</t>
    </r>
    <r>
      <rPr>
        <sz val="11"/>
        <rFont val="Calibri"/>
        <family val="2"/>
      </rPr>
      <t>Tag</t>
    </r>
  </si>
  <si>
    <t>BAB</t>
  </si>
  <si>
    <t>Annahme Durchschnitt</t>
  </si>
  <si>
    <t>Quelle 2</t>
  </si>
  <si>
    <t>1  Mobilität in Brandenburg und Berlin Integrierte Auswertung MiD und SrV 2008 ,Robert Follmer, Dana Gruschwitz, Dr. Frank Ließke, Dr. Rico Wittwer</t>
  </si>
  <si>
    <t>2  Berechnungen Emissionskataster Straßenverkehr LUGV unter Verwendung des HBEFA 3.2</t>
  </si>
  <si>
    <t>Berechnung der Reduzierung der Emissionen in t/Jahr bei der Förderung alternativer Antriebe</t>
  </si>
  <si>
    <t>Angabe der Busse die insgesamt gefördert werden sollen</t>
  </si>
  <si>
    <t>Annahme:</t>
  </si>
  <si>
    <t>70 t bei 55.000 km/Jahr = Emissionsfaktor Innerorts je Bus</t>
  </si>
  <si>
    <t>Quelle 1 und 2</t>
  </si>
  <si>
    <t>100 % Einsparung Emissionsfaktor beim Einsatz regenerativer Energie (Elektrobus)</t>
  </si>
  <si>
    <t>50 % Einsparung Emissionsfaktor beim Hybridbus</t>
  </si>
  <si>
    <t>20 % Einsparung Emissionsfaktor beim Einsatz CNG (Erdgas)</t>
  </si>
  <si>
    <t>Anzahl
geförderte Busse</t>
  </si>
  <si>
    <t>CO2-Reduktion pro Bus je Bauart</t>
  </si>
  <si>
    <t xml:space="preserve">70 t/55.000 km bei vollständiger Ersatz von fossilen Brennstoffen durch regenerative Energie </t>
  </si>
  <si>
    <t>35 t/55.000 km beim Einsatz eines Hybridbusses</t>
  </si>
  <si>
    <t>14 t/ 55.000 km Einsatz CNG (Erdgas)</t>
  </si>
  <si>
    <t>eingesparte Emission in t/Jahr</t>
  </si>
  <si>
    <t>Quelle</t>
  </si>
  <si>
    <t>1  Angabe VDV 2016</t>
  </si>
  <si>
    <t>2  Angabe Landesamt für Umwelt</t>
  </si>
  <si>
    <t>bitte beantragte Busanzahl je Antriebsart in die gelb markierten Felder eingeben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</si>
</sst>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Protection="1"/>
    <xf numFmtId="1" fontId="2" fillId="0" borderId="0" xfId="0" applyNumberFormat="1" applyFont="1" applyProtection="1"/>
    <xf numFmtId="0" fontId="3" fillId="0" borderId="0" xfId="0" applyFont="1" applyProtection="1"/>
    <xf numFmtId="0" fontId="3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3" borderId="0" xfId="0" applyFill="1" applyProtection="1"/>
    <xf numFmtId="1" fontId="0" fillId="3" borderId="0" xfId="0" applyNumberFormat="1" applyFill="1" applyProtection="1"/>
    <xf numFmtId="0" fontId="4" fillId="3" borderId="0" xfId="0" applyFont="1" applyFill="1" applyProtection="1"/>
    <xf numFmtId="0" fontId="4" fillId="0" borderId="0" xfId="0" applyFont="1" applyFill="1" applyProtection="1"/>
    <xf numFmtId="0" fontId="0" fillId="0" borderId="0" xfId="0" applyFill="1" applyProtection="1"/>
    <xf numFmtId="0" fontId="0" fillId="0" borderId="0" xfId="0" applyProtection="1">
      <protection locked="0"/>
    </xf>
    <xf numFmtId="3" fontId="0" fillId="2" borderId="1" xfId="0" applyNumberFormat="1" applyFill="1" applyBorder="1" applyProtection="1">
      <protection locked="0"/>
    </xf>
    <xf numFmtId="9" fontId="0" fillId="3" borderId="0" xfId="0" applyNumberFormat="1" applyFill="1" applyProtection="1"/>
    <xf numFmtId="0" fontId="0" fillId="3" borderId="1" xfId="0" applyFont="1" applyFill="1" applyBorder="1" applyAlignment="1" applyProtection="1">
      <alignment horizontal="center"/>
    </xf>
    <xf numFmtId="3" fontId="0" fillId="3" borderId="0" xfId="0" applyNumberFormat="1" applyFill="1" applyProtection="1"/>
    <xf numFmtId="0" fontId="0" fillId="0" borderId="0" xfId="0" applyProtection="1"/>
    <xf numFmtId="1" fontId="0" fillId="0" borderId="0" xfId="0" applyNumberFormat="1" applyProtection="1"/>
    <xf numFmtId="0" fontId="4" fillId="0" borderId="0" xfId="0" applyFont="1" applyProtection="1"/>
    <xf numFmtId="1" fontId="0" fillId="3" borderId="2" xfId="0" applyNumberFormat="1" applyFill="1" applyBorder="1" applyProtection="1"/>
    <xf numFmtId="164" fontId="0" fillId="2" borderId="1" xfId="0" applyNumberFormat="1" applyFill="1" applyBorder="1" applyProtection="1">
      <protection locked="0"/>
    </xf>
    <xf numFmtId="0" fontId="0" fillId="3" borderId="3" xfId="0" applyFill="1" applyBorder="1" applyProtection="1"/>
    <xf numFmtId="0" fontId="0" fillId="3" borderId="0" xfId="0" applyFill="1" applyBorder="1" applyProtection="1"/>
    <xf numFmtId="0" fontId="4" fillId="3" borderId="4" xfId="0" applyFont="1" applyFill="1" applyBorder="1" applyProtection="1"/>
    <xf numFmtId="0" fontId="4" fillId="4" borderId="5" xfId="0" applyFont="1" applyFill="1" applyBorder="1" applyProtection="1"/>
    <xf numFmtId="1" fontId="0" fillId="0" borderId="6" xfId="0" applyNumberFormat="1" applyBorder="1" applyProtection="1"/>
    <xf numFmtId="0" fontId="0" fillId="0" borderId="7" xfId="0" applyBorder="1" applyProtection="1"/>
    <xf numFmtId="0" fontId="0" fillId="0" borderId="8" xfId="0" applyBorder="1" applyProtection="1"/>
    <xf numFmtId="0" fontId="4" fillId="0" borderId="9" xfId="0" applyFont="1" applyBorder="1" applyProtection="1"/>
    <xf numFmtId="0" fontId="4" fillId="0" borderId="8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1" fontId="0" fillId="3" borderId="10" xfId="0" applyNumberFormat="1" applyFill="1" applyBorder="1" applyProtection="1"/>
    <xf numFmtId="0" fontId="0" fillId="3" borderId="11" xfId="0" applyFill="1" applyBorder="1" applyProtection="1"/>
    <xf numFmtId="0" fontId="0" fillId="3" borderId="12" xfId="0" applyFill="1" applyBorder="1" applyProtection="1"/>
    <xf numFmtId="0" fontId="4" fillId="3" borderId="13" xfId="0" applyFont="1" applyFill="1" applyBorder="1" applyProtection="1"/>
    <xf numFmtId="0" fontId="0" fillId="0" borderId="0" xfId="0" applyFill="1" applyBorder="1" applyProtection="1"/>
    <xf numFmtId="0" fontId="0" fillId="0" borderId="0" xfId="0" applyBorder="1" applyProtection="1">
      <protection locked="0"/>
    </xf>
    <xf numFmtId="164" fontId="0" fillId="3" borderId="10" xfId="0" applyNumberFormat="1" applyFill="1" applyBorder="1" applyProtection="1"/>
    <xf numFmtId="0" fontId="0" fillId="3" borderId="13" xfId="0" applyFill="1" applyBorder="1" applyProtection="1"/>
    <xf numFmtId="3" fontId="0" fillId="3" borderId="10" xfId="0" applyNumberFormat="1" applyFill="1" applyBorder="1" applyProtection="1"/>
    <xf numFmtId="0" fontId="4" fillId="4" borderId="6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/>
    </xf>
    <xf numFmtId="0" fontId="4" fillId="4" borderId="6" xfId="0" applyFont="1" applyFill="1" applyBorder="1" applyProtection="1"/>
    <xf numFmtId="1" fontId="5" fillId="2" borderId="1" xfId="0" applyNumberFormat="1" applyFont="1" applyFill="1" applyBorder="1" applyProtection="1">
      <protection locked="0"/>
    </xf>
    <xf numFmtId="0" fontId="0" fillId="0" borderId="12" xfId="0" applyBorder="1" applyProtection="1"/>
    <xf numFmtId="0" fontId="4" fillId="0" borderId="13" xfId="0" applyFont="1" applyBorder="1" applyProtection="1"/>
    <xf numFmtId="1" fontId="4" fillId="4" borderId="13" xfId="0" applyNumberFormat="1" applyFont="1" applyFill="1" applyBorder="1" applyAlignment="1" applyProtection="1">
      <alignment horizontal="center"/>
    </xf>
    <xf numFmtId="1" fontId="4" fillId="4" borderId="10" xfId="0" applyNumberFormat="1" applyFont="1" applyFill="1" applyBorder="1" applyProtection="1"/>
    <xf numFmtId="1" fontId="4" fillId="0" borderId="0" xfId="0" applyNumberFormat="1" applyFont="1" applyFill="1" applyBorder="1" applyProtection="1"/>
    <xf numFmtId="0" fontId="1" fillId="0" borderId="0" xfId="0" applyFont="1" applyProtection="1"/>
    <xf numFmtId="1" fontId="1" fillId="5" borderId="10" xfId="0" applyNumberFormat="1" applyFont="1" applyFill="1" applyBorder="1" applyProtection="1"/>
    <xf numFmtId="0" fontId="0" fillId="5" borderId="12" xfId="0" applyFill="1" applyBorder="1" applyProtection="1"/>
    <xf numFmtId="0" fontId="0" fillId="0" borderId="3" xfId="0" applyBorder="1" applyProtection="1"/>
    <xf numFmtId="1" fontId="1" fillId="0" borderId="0" xfId="0" applyNumberFormat="1" applyFont="1" applyFill="1" applyBorder="1" applyProtection="1"/>
    <xf numFmtId="0" fontId="0" fillId="0" borderId="0" xfId="0" applyBorder="1" applyProtection="1"/>
    <xf numFmtId="0" fontId="6" fillId="0" borderId="0" xfId="0" applyFont="1" applyFill="1" applyProtection="1"/>
    <xf numFmtId="1" fontId="0" fillId="0" borderId="0" xfId="0" applyNumberFormat="1" applyFill="1" applyBorder="1" applyProtection="1"/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1" fontId="0" fillId="2" borderId="14" xfId="0" applyNumberFormat="1" applyFill="1" applyBorder="1" applyProtection="1"/>
    <xf numFmtId="0" fontId="0" fillId="2" borderId="15" xfId="0" applyFill="1" applyBorder="1" applyProtection="1"/>
    <xf numFmtId="1" fontId="0" fillId="2" borderId="15" xfId="0" applyNumberFormat="1" applyFill="1" applyBorder="1" applyProtection="1"/>
    <xf numFmtId="0" fontId="0" fillId="2" borderId="5" xfId="0" applyFill="1" applyBorder="1" applyProtection="1"/>
    <xf numFmtId="0" fontId="0" fillId="0" borderId="16" xfId="0" applyBorder="1" applyProtection="1"/>
    <xf numFmtId="1" fontId="0" fillId="0" borderId="16" xfId="0" applyNumberFormat="1" applyBorder="1" applyProtection="1"/>
    <xf numFmtId="0" fontId="4" fillId="0" borderId="16" xfId="0" applyFont="1" applyBorder="1" applyProtection="1"/>
    <xf numFmtId="0" fontId="4" fillId="0" borderId="16" xfId="0" applyFont="1" applyFill="1" applyBorder="1" applyProtection="1"/>
    <xf numFmtId="0" fontId="0" fillId="0" borderId="16" xfId="0" applyFill="1" applyBorder="1" applyProtection="1"/>
    <xf numFmtId="0" fontId="0" fillId="0" borderId="16" xfId="0" applyBorder="1" applyProtection="1">
      <protection locked="0"/>
    </xf>
    <xf numFmtId="0" fontId="0" fillId="2" borderId="1" xfId="0" applyFill="1" applyBorder="1" applyProtection="1">
      <protection locked="0"/>
    </xf>
    <xf numFmtId="1" fontId="0" fillId="3" borderId="6" xfId="0" applyNumberFormat="1" applyFill="1" applyBorder="1" applyProtection="1"/>
    <xf numFmtId="0" fontId="0" fillId="3" borderId="10" xfId="0" applyFill="1" applyBorder="1" applyProtection="1"/>
    <xf numFmtId="0" fontId="0" fillId="3" borderId="4" xfId="0" applyFill="1" applyBorder="1" applyProtection="1"/>
    <xf numFmtId="0" fontId="4" fillId="4" borderId="13" xfId="0" applyFont="1" applyFill="1" applyBorder="1" applyProtection="1"/>
    <xf numFmtId="0" fontId="0" fillId="0" borderId="0" xfId="0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0" fillId="3" borderId="2" xfId="0" applyFill="1" applyBorder="1" applyProtection="1"/>
    <xf numFmtId="0" fontId="0" fillId="3" borderId="8" xfId="0" applyFill="1" applyBorder="1" applyProtection="1"/>
    <xf numFmtId="0" fontId="0" fillId="3" borderId="9" xfId="0" applyFill="1" applyBorder="1" applyProtection="1"/>
    <xf numFmtId="0" fontId="4" fillId="0" borderId="7" xfId="0" applyFont="1" applyFill="1" applyBorder="1" applyProtection="1"/>
    <xf numFmtId="0" fontId="0" fillId="0" borderId="2" xfId="0" applyFill="1" applyBorder="1" applyProtection="1"/>
    <xf numFmtId="0" fontId="0" fillId="0" borderId="4" xfId="0" applyBorder="1" applyProtection="1"/>
    <xf numFmtId="0" fontId="4" fillId="0" borderId="12" xfId="0" applyFont="1" applyFill="1" applyBorder="1" applyProtection="1"/>
    <xf numFmtId="3" fontId="0" fillId="0" borderId="6" xfId="0" applyNumberFormat="1" applyBorder="1" applyProtection="1"/>
    <xf numFmtId="0" fontId="0" fillId="0" borderId="9" xfId="0" applyBorder="1" applyProtection="1"/>
    <xf numFmtId="0" fontId="4" fillId="4" borderId="0" xfId="0" applyFont="1" applyFill="1" applyBorder="1" applyProtection="1"/>
    <xf numFmtId="0" fontId="4" fillId="4" borderId="4" xfId="0" applyFont="1" applyFill="1" applyBorder="1" applyProtection="1"/>
    <xf numFmtId="0" fontId="4" fillId="4" borderId="9" xfId="0" applyFont="1" applyFill="1" applyBorder="1" applyProtection="1"/>
    <xf numFmtId="0" fontId="4" fillId="4" borderId="8" xfId="0" applyFont="1" applyFill="1" applyBorder="1" applyProtection="1"/>
    <xf numFmtId="165" fontId="0" fillId="2" borderId="1" xfId="0" applyNumberFormat="1" applyFill="1" applyBorder="1" applyProtection="1">
      <protection locked="0"/>
    </xf>
    <xf numFmtId="0" fontId="4" fillId="4" borderId="12" xfId="0" applyFont="1" applyFill="1" applyBorder="1" applyAlignment="1" applyProtection="1">
      <alignment horizontal="center"/>
    </xf>
    <xf numFmtId="0" fontId="4" fillId="4" borderId="13" xfId="0" applyFont="1" applyFill="1" applyBorder="1" applyAlignment="1" applyProtection="1">
      <alignment wrapText="1"/>
    </xf>
    <xf numFmtId="0" fontId="4" fillId="4" borderId="10" xfId="0" applyFont="1" applyFill="1" applyBorder="1" applyAlignment="1" applyProtection="1">
      <alignment horizontal="center"/>
    </xf>
    <xf numFmtId="0" fontId="4" fillId="4" borderId="13" xfId="0" applyFont="1" applyFill="1" applyBorder="1" applyAlignment="1" applyProtection="1">
      <alignment horizontal="center"/>
    </xf>
    <xf numFmtId="0" fontId="4" fillId="4" borderId="12" xfId="0" applyFont="1" applyFill="1" applyBorder="1" applyAlignment="1" applyProtection="1">
      <alignment wrapText="1"/>
    </xf>
    <xf numFmtId="165" fontId="0" fillId="3" borderId="10" xfId="0" applyNumberFormat="1" applyFill="1" applyBorder="1" applyProtection="1"/>
    <xf numFmtId="0" fontId="0" fillId="3" borderId="0" xfId="0" applyFont="1" applyFill="1" applyProtection="1"/>
    <xf numFmtId="0" fontId="4" fillId="4" borderId="10" xfId="0" applyFont="1" applyFill="1" applyBorder="1" applyProtection="1"/>
    <xf numFmtId="1" fontId="4" fillId="0" borderId="0" xfId="0" applyNumberFormat="1" applyFont="1" applyFill="1" applyBorder="1" applyAlignment="1" applyProtection="1">
      <alignment horizontal="center"/>
    </xf>
    <xf numFmtId="3" fontId="1" fillId="5" borderId="10" xfId="0" applyNumberFormat="1" applyFont="1" applyFill="1" applyBorder="1" applyProtection="1"/>
    <xf numFmtId="0" fontId="0" fillId="5" borderId="5" xfId="0" applyFill="1" applyBorder="1" applyProtection="1"/>
    <xf numFmtId="3" fontId="0" fillId="0" borderId="0" xfId="0" applyNumberFormat="1" applyProtection="1"/>
    <xf numFmtId="0" fontId="4" fillId="4" borderId="1" xfId="0" applyFont="1" applyFill="1" applyBorder="1" applyProtection="1"/>
    <xf numFmtId="0" fontId="1" fillId="0" borderId="0" xfId="0" applyFont="1" applyAlignment="1" applyProtection="1">
      <alignment horizontal="center" wrapText="1"/>
    </xf>
    <xf numFmtId="1" fontId="0" fillId="3" borderId="1" xfId="0" applyNumberFormat="1" applyFill="1" applyBorder="1" applyProtection="1"/>
    <xf numFmtId="0" fontId="1" fillId="2" borderId="1" xfId="0" applyFont="1" applyFill="1" applyBorder="1" applyProtection="1">
      <protection locked="0"/>
    </xf>
    <xf numFmtId="1" fontId="1" fillId="3" borderId="1" xfId="0" applyNumberFormat="1" applyFont="1" applyFill="1" applyBorder="1" applyProtection="1"/>
    <xf numFmtId="0" fontId="8" fillId="5" borderId="14" xfId="0" applyFont="1" applyFill="1" applyBorder="1" applyProtection="1"/>
    <xf numFmtId="0" fontId="0" fillId="5" borderId="15" xfId="0" applyFill="1" applyBorder="1" applyProtection="1"/>
    <xf numFmtId="1" fontId="0" fillId="6" borderId="0" xfId="0" applyNumberFormat="1" applyFill="1" applyProtection="1"/>
    <xf numFmtId="1" fontId="0" fillId="0" borderId="16" xfId="0" applyNumberFormat="1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16" xfId="0" applyFont="1" applyFill="1" applyBorder="1" applyProtection="1">
      <protection locked="0"/>
    </xf>
    <xf numFmtId="0" fontId="0" fillId="0" borderId="16" xfId="0" applyFill="1" applyBorder="1" applyProtection="1">
      <protection locked="0"/>
    </xf>
    <xf numFmtId="1" fontId="0" fillId="0" borderId="0" xfId="0" applyNumberForma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0" fillId="3" borderId="0" xfId="0" applyFill="1" applyAlignment="1" applyProtection="1">
      <alignment horizontal="left"/>
    </xf>
    <xf numFmtId="0" fontId="0" fillId="3" borderId="3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left"/>
    </xf>
    <xf numFmtId="0" fontId="0" fillId="0" borderId="0" xfId="0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" fillId="0" borderId="0" xfId="0" applyFont="1" applyBorder="1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5"/>
  <sheetViews>
    <sheetView tabSelected="1" view="pageBreakPreview" zoomScale="70" zoomScaleNormal="115" zoomScaleSheetLayoutView="70" workbookViewId="0">
      <selection activeCell="A63" sqref="A63"/>
    </sheetView>
  </sheetViews>
  <sheetFormatPr baseColWidth="10" defaultRowHeight="14.4" x14ac:dyDescent="0.3"/>
  <cols>
    <col min="1" max="1" width="11.5546875" style="13"/>
    <col min="2" max="2" width="14.6640625" style="13" customWidth="1"/>
    <col min="3" max="3" width="10.6640625" style="13" customWidth="1"/>
    <col min="4" max="4" width="8.88671875" style="117" customWidth="1"/>
    <col min="5" max="5" width="14.33203125" style="13" customWidth="1"/>
    <col min="6" max="6" width="19.88671875" style="13" customWidth="1"/>
    <col min="7" max="7" width="8.88671875" style="13" customWidth="1"/>
    <col min="8" max="8" width="10.44140625" style="13" bestFit="1" customWidth="1"/>
    <col min="9" max="9" width="17.88671875" style="118" bestFit="1" customWidth="1"/>
    <col min="10" max="10" width="15.109375" style="118" bestFit="1" customWidth="1"/>
    <col min="11" max="11" width="11.6640625" style="118" customWidth="1"/>
    <col min="12" max="12" width="12.6640625" style="118" customWidth="1"/>
    <col min="13" max="13" width="11.5546875" style="119" customWidth="1"/>
    <col min="14" max="14" width="11.5546875" style="119"/>
    <col min="15" max="15" width="3.44140625" style="119" customWidth="1"/>
    <col min="16" max="16" width="3" style="60" customWidth="1"/>
    <col min="17" max="16384" width="11.5546875" style="13"/>
  </cols>
  <sheetData>
    <row r="1" spans="1:16" s="6" customFormat="1" ht="15.6" x14ac:dyDescent="0.3">
      <c r="A1" s="1" t="s">
        <v>0</v>
      </c>
      <c r="B1" s="1"/>
      <c r="C1" s="1"/>
      <c r="D1" s="2"/>
      <c r="E1" s="1"/>
      <c r="F1" s="1"/>
      <c r="G1" s="1"/>
      <c r="H1" s="1"/>
      <c r="I1" s="3"/>
      <c r="J1" s="3"/>
      <c r="K1" s="3"/>
      <c r="L1" s="3"/>
      <c r="M1" s="4"/>
      <c r="N1" s="4"/>
      <c r="O1" s="4"/>
      <c r="P1" s="5"/>
    </row>
    <row r="2" spans="1:16" s="6" customFormat="1" ht="15.6" x14ac:dyDescent="0.3">
      <c r="A2" s="1"/>
      <c r="B2" s="1"/>
      <c r="C2" s="1"/>
      <c r="D2" s="2"/>
      <c r="E2" s="1"/>
      <c r="F2" s="1"/>
      <c r="G2" s="1"/>
      <c r="H2" s="1"/>
      <c r="I2" s="3"/>
      <c r="J2" s="3"/>
      <c r="K2" s="3"/>
      <c r="L2" s="3"/>
      <c r="M2" s="4"/>
      <c r="N2" s="4"/>
      <c r="O2" s="4"/>
      <c r="P2" s="5"/>
    </row>
    <row r="3" spans="1:16" x14ac:dyDescent="0.3">
      <c r="A3" s="7">
        <v>1</v>
      </c>
      <c r="B3" s="8" t="s">
        <v>1</v>
      </c>
      <c r="C3" s="8"/>
      <c r="D3" s="9"/>
      <c r="E3" s="8"/>
      <c r="F3" s="8"/>
      <c r="G3" s="8"/>
      <c r="H3" s="8"/>
      <c r="I3" s="10"/>
      <c r="J3" s="10"/>
      <c r="K3" s="11"/>
      <c r="L3" s="11"/>
      <c r="M3" s="11"/>
      <c r="N3" s="11"/>
      <c r="O3" s="11"/>
      <c r="P3" s="12"/>
    </row>
    <row r="4" spans="1:16" x14ac:dyDescent="0.3">
      <c r="A4" s="14">
        <v>4500</v>
      </c>
      <c r="B4" s="8" t="s">
        <v>2</v>
      </c>
      <c r="C4" s="8"/>
      <c r="D4" s="9"/>
      <c r="E4" s="8"/>
      <c r="F4" s="8"/>
      <c r="G4" s="8"/>
      <c r="H4" s="8"/>
      <c r="I4" s="10"/>
      <c r="J4" s="10"/>
      <c r="K4" s="11"/>
      <c r="L4" s="11"/>
      <c r="M4" s="11"/>
      <c r="N4" s="11"/>
      <c r="O4" s="11"/>
      <c r="P4" s="12"/>
    </row>
    <row r="5" spans="1:16" x14ac:dyDescent="0.3">
      <c r="A5" s="8" t="s">
        <v>3</v>
      </c>
      <c r="B5" s="15">
        <v>0.02</v>
      </c>
      <c r="C5" s="120" t="s">
        <v>4</v>
      </c>
      <c r="D5" s="120"/>
      <c r="E5" s="120"/>
      <c r="F5" s="120"/>
      <c r="G5" s="120"/>
      <c r="H5" s="120"/>
      <c r="I5" s="16">
        <f>SUM(A4*B5)</f>
        <v>90</v>
      </c>
      <c r="J5" s="8" t="s">
        <v>5</v>
      </c>
      <c r="K5" s="11"/>
      <c r="L5" s="11"/>
      <c r="M5" s="11"/>
      <c r="N5" s="11"/>
      <c r="O5" s="11"/>
      <c r="P5" s="12"/>
    </row>
    <row r="6" spans="1:16" x14ac:dyDescent="0.3">
      <c r="A6" s="8"/>
      <c r="B6" s="17">
        <f>SUM(I5*65%)</f>
        <v>58.5</v>
      </c>
      <c r="C6" s="8" t="s">
        <v>6</v>
      </c>
      <c r="D6" s="9"/>
      <c r="E6" s="8"/>
      <c r="F6" s="8"/>
      <c r="G6" s="8"/>
      <c r="H6" s="8"/>
      <c r="I6" s="10"/>
      <c r="J6" s="10"/>
      <c r="K6" s="11"/>
      <c r="L6" s="11"/>
      <c r="M6" s="11"/>
      <c r="N6" s="11"/>
      <c r="O6" s="11"/>
      <c r="P6" s="12"/>
    </row>
    <row r="7" spans="1:16" x14ac:dyDescent="0.3">
      <c r="A7" s="8"/>
      <c r="B7" s="8"/>
      <c r="C7" s="8" t="s">
        <v>7</v>
      </c>
      <c r="D7" s="8"/>
      <c r="E7" s="8"/>
      <c r="F7" s="8"/>
      <c r="G7" s="8"/>
      <c r="H7" s="8"/>
      <c r="I7" s="10"/>
      <c r="J7" s="10"/>
      <c r="K7" s="11"/>
      <c r="L7" s="11"/>
      <c r="M7" s="11"/>
      <c r="N7" s="11"/>
      <c r="O7" s="11"/>
      <c r="P7" s="12"/>
    </row>
    <row r="8" spans="1:16" x14ac:dyDescent="0.3">
      <c r="A8" s="8"/>
      <c r="B8" s="17">
        <f>SUM(B6)</f>
        <v>58.5</v>
      </c>
      <c r="C8" s="8" t="s">
        <v>8</v>
      </c>
      <c r="D8" s="9"/>
      <c r="E8" s="8"/>
      <c r="F8" s="8"/>
      <c r="G8" s="8"/>
      <c r="H8" s="8"/>
      <c r="I8" s="10"/>
      <c r="J8" s="10"/>
      <c r="K8" s="11"/>
      <c r="L8" s="11"/>
      <c r="M8" s="11"/>
      <c r="N8" s="11"/>
      <c r="O8" s="11"/>
      <c r="P8" s="12"/>
    </row>
    <row r="9" spans="1:16" x14ac:dyDescent="0.3">
      <c r="A9" s="8"/>
      <c r="B9" s="8">
        <v>149</v>
      </c>
      <c r="C9" s="8" t="s">
        <v>9</v>
      </c>
      <c r="D9" s="9"/>
      <c r="E9" s="8"/>
      <c r="F9" s="8"/>
      <c r="G9" s="8"/>
      <c r="H9" s="8"/>
      <c r="I9" s="10"/>
      <c r="J9" s="10"/>
      <c r="K9" s="11"/>
      <c r="L9" s="11"/>
      <c r="M9" s="11"/>
      <c r="N9" s="11"/>
      <c r="O9" s="11"/>
      <c r="P9" s="12"/>
    </row>
    <row r="10" spans="1:16" x14ac:dyDescent="0.3">
      <c r="A10" s="18"/>
      <c r="B10" s="18"/>
      <c r="C10" s="18"/>
      <c r="D10" s="19"/>
      <c r="E10" s="18"/>
      <c r="F10" s="18"/>
      <c r="G10" s="18"/>
      <c r="H10" s="18"/>
      <c r="I10" s="20"/>
      <c r="J10" s="4"/>
      <c r="K10" s="11"/>
      <c r="L10" s="11"/>
      <c r="M10" s="11"/>
      <c r="N10" s="11"/>
      <c r="O10" s="11"/>
      <c r="P10" s="12"/>
    </row>
    <row r="11" spans="1:16" x14ac:dyDescent="0.3">
      <c r="A11" s="18"/>
      <c r="B11" s="18"/>
      <c r="C11" s="18"/>
      <c r="D11" s="19"/>
      <c r="E11" s="18"/>
      <c r="F11" s="18"/>
      <c r="G11" s="18"/>
      <c r="H11" s="18"/>
      <c r="I11" s="20"/>
      <c r="J11" s="11"/>
      <c r="K11" s="11"/>
      <c r="L11" s="11"/>
      <c r="M11" s="11"/>
      <c r="N11" s="11"/>
      <c r="O11" s="11"/>
      <c r="P11" s="12"/>
    </row>
    <row r="12" spans="1:16" x14ac:dyDescent="0.3">
      <c r="A12" s="18" t="s">
        <v>10</v>
      </c>
      <c r="B12" s="18"/>
      <c r="C12" s="18"/>
      <c r="D12" s="19"/>
      <c r="E12" s="18"/>
      <c r="F12" s="18"/>
      <c r="G12" s="18"/>
      <c r="H12" s="18"/>
      <c r="I12" s="20"/>
      <c r="J12" s="11"/>
      <c r="K12" s="11"/>
      <c r="L12" s="11"/>
      <c r="M12" s="11"/>
      <c r="N12" s="11"/>
      <c r="O12" s="11"/>
      <c r="P12" s="12"/>
    </row>
    <row r="13" spans="1:16" x14ac:dyDescent="0.3">
      <c r="A13" s="18"/>
      <c r="B13" s="21">
        <f>SUM(B6)</f>
        <v>58.5</v>
      </c>
      <c r="C13" s="121" t="s">
        <v>11</v>
      </c>
      <c r="D13" s="122"/>
      <c r="E13" s="122"/>
      <c r="F13" s="122"/>
      <c r="G13" s="123"/>
      <c r="H13" s="11"/>
      <c r="I13" s="11"/>
      <c r="J13" s="11"/>
      <c r="K13" s="18"/>
      <c r="L13" s="18"/>
      <c r="M13" s="11"/>
      <c r="N13" s="11"/>
      <c r="O13" s="11"/>
      <c r="P13" s="12"/>
    </row>
    <row r="14" spans="1:16" x14ac:dyDescent="0.3">
      <c r="A14" s="18"/>
      <c r="B14" s="22">
        <v>1.2</v>
      </c>
      <c r="C14" s="23" t="s">
        <v>12</v>
      </c>
      <c r="D14" s="24"/>
      <c r="E14" s="24"/>
      <c r="F14" s="24"/>
      <c r="G14" s="25"/>
      <c r="H14" s="26" t="s">
        <v>13</v>
      </c>
      <c r="I14" s="11"/>
      <c r="J14" s="11"/>
      <c r="K14" s="18"/>
      <c r="L14" s="18"/>
      <c r="M14" s="11"/>
      <c r="N14" s="11"/>
      <c r="O14" s="11"/>
      <c r="P14" s="12"/>
    </row>
    <row r="15" spans="1:16" x14ac:dyDescent="0.3">
      <c r="A15" s="18"/>
      <c r="B15" s="27"/>
      <c r="C15" s="28"/>
      <c r="D15" s="29"/>
      <c r="E15" s="29"/>
      <c r="F15" s="29"/>
      <c r="G15" s="30"/>
      <c r="H15" s="31"/>
      <c r="I15" s="32"/>
      <c r="J15" s="32"/>
      <c r="K15" s="18"/>
      <c r="L15" s="18"/>
      <c r="M15" s="11"/>
      <c r="N15" s="11"/>
      <c r="O15" s="11"/>
      <c r="P15" s="12"/>
    </row>
    <row r="16" spans="1:16" x14ac:dyDescent="0.3">
      <c r="A16" s="18"/>
      <c r="B16" s="21">
        <v>2</v>
      </c>
      <c r="C16" s="23" t="s">
        <v>14</v>
      </c>
      <c r="D16" s="24"/>
      <c r="E16" s="24"/>
      <c r="F16" s="24"/>
      <c r="G16" s="25"/>
      <c r="H16" s="33"/>
      <c r="I16" s="32"/>
      <c r="J16" s="32"/>
      <c r="K16" s="18"/>
      <c r="L16" s="18"/>
      <c r="M16" s="11"/>
      <c r="N16" s="11"/>
      <c r="O16" s="11"/>
      <c r="P16" s="12"/>
    </row>
    <row r="17" spans="1:20" x14ac:dyDescent="0.3">
      <c r="A17" s="18"/>
      <c r="B17" s="34">
        <f>B13/B14*B16</f>
        <v>97.5</v>
      </c>
      <c r="C17" s="35" t="s">
        <v>15</v>
      </c>
      <c r="D17" s="36"/>
      <c r="E17" s="36"/>
      <c r="F17" s="36"/>
      <c r="G17" s="37"/>
      <c r="H17" s="32"/>
      <c r="I17" s="32"/>
      <c r="J17" s="32"/>
      <c r="K17" s="18"/>
      <c r="L17" s="18"/>
      <c r="M17" s="11"/>
      <c r="N17" s="11"/>
      <c r="O17" s="11"/>
      <c r="P17" s="12"/>
    </row>
    <row r="18" spans="1:20" x14ac:dyDescent="0.3">
      <c r="A18" s="18"/>
      <c r="B18" s="27"/>
      <c r="C18" s="28"/>
      <c r="D18" s="29"/>
      <c r="E18" s="29"/>
      <c r="F18" s="29"/>
      <c r="G18" s="30"/>
      <c r="H18" s="32"/>
      <c r="I18" s="32"/>
      <c r="J18" s="32"/>
      <c r="K18" s="18"/>
      <c r="L18" s="18"/>
      <c r="M18" s="32"/>
      <c r="N18" s="32"/>
      <c r="O18" s="32"/>
      <c r="P18" s="38"/>
      <c r="R18" s="39"/>
      <c r="S18" s="39"/>
      <c r="T18" s="39"/>
    </row>
    <row r="19" spans="1:20" x14ac:dyDescent="0.3">
      <c r="A19" s="18"/>
      <c r="B19" s="40">
        <f>SUM(A3)</f>
        <v>1</v>
      </c>
      <c r="C19" s="35" t="s">
        <v>16</v>
      </c>
      <c r="D19" s="36"/>
      <c r="E19" s="36"/>
      <c r="F19" s="36"/>
      <c r="G19" s="41"/>
      <c r="H19" s="38"/>
      <c r="I19" s="32"/>
      <c r="J19" s="32"/>
      <c r="K19" s="18"/>
      <c r="L19" s="18"/>
      <c r="M19" s="32"/>
      <c r="N19" s="32"/>
      <c r="O19" s="32"/>
      <c r="P19" s="38"/>
      <c r="Q19" s="39"/>
      <c r="R19" s="39"/>
      <c r="S19" s="39"/>
      <c r="T19" s="39"/>
    </row>
    <row r="20" spans="1:20" x14ac:dyDescent="0.3">
      <c r="A20" s="18"/>
      <c r="B20" s="42">
        <f>B19*B17</f>
        <v>97.5</v>
      </c>
      <c r="C20" s="23" t="s">
        <v>17</v>
      </c>
      <c r="D20" s="24"/>
      <c r="E20" s="24"/>
      <c r="F20" s="24"/>
      <c r="G20" s="25"/>
      <c r="H20" s="32"/>
      <c r="I20" s="32"/>
      <c r="J20" s="32"/>
      <c r="K20" s="18"/>
      <c r="L20" s="18"/>
      <c r="M20" s="32"/>
      <c r="N20" s="32"/>
      <c r="O20" s="32"/>
      <c r="P20" s="38"/>
      <c r="Q20" s="39"/>
      <c r="R20" s="39"/>
      <c r="S20" s="39"/>
      <c r="T20" s="39"/>
    </row>
    <row r="21" spans="1:20" x14ac:dyDescent="0.3">
      <c r="A21" s="18"/>
      <c r="B21" s="27"/>
      <c r="C21" s="28"/>
      <c r="D21" s="29"/>
      <c r="E21" s="29"/>
      <c r="F21" s="29"/>
      <c r="G21" s="30"/>
      <c r="H21" s="43" t="s">
        <v>18</v>
      </c>
      <c r="I21" s="44" t="s">
        <v>19</v>
      </c>
      <c r="J21" s="45"/>
      <c r="K21" s="18"/>
      <c r="L21" s="18"/>
      <c r="M21" s="32"/>
      <c r="N21" s="32"/>
      <c r="O21" s="32"/>
      <c r="P21" s="38"/>
      <c r="Q21" s="39"/>
      <c r="R21" s="39"/>
      <c r="S21" s="39"/>
      <c r="T21" s="39"/>
    </row>
    <row r="22" spans="1:20" x14ac:dyDescent="0.3">
      <c r="A22" s="18"/>
      <c r="B22" s="46">
        <v>148.5</v>
      </c>
      <c r="C22" s="35" t="s">
        <v>20</v>
      </c>
      <c r="D22" s="36"/>
      <c r="E22" s="36"/>
      <c r="F22" s="47"/>
      <c r="G22" s="48"/>
      <c r="H22" s="49">
        <v>168.0492471965992</v>
      </c>
      <c r="I22" s="49">
        <v>129.4412126098151</v>
      </c>
      <c r="J22" s="50" t="s">
        <v>21</v>
      </c>
      <c r="K22" s="18"/>
      <c r="L22" s="18"/>
      <c r="M22" s="51"/>
      <c r="N22" s="51"/>
      <c r="O22" s="32"/>
      <c r="P22" s="38"/>
      <c r="Q22" s="39"/>
      <c r="R22" s="39"/>
      <c r="S22" s="39"/>
      <c r="T22" s="39"/>
    </row>
    <row r="23" spans="1:20" x14ac:dyDescent="0.3">
      <c r="A23" s="52" t="s">
        <v>22</v>
      </c>
      <c r="B23" s="53">
        <f>B22*B20*365/1000000</f>
        <v>5.2847437499999996</v>
      </c>
      <c r="C23" s="54" t="s">
        <v>23</v>
      </c>
      <c r="D23" s="54"/>
      <c r="E23" s="54"/>
      <c r="F23" s="55"/>
      <c r="G23" s="20"/>
      <c r="H23" s="11"/>
      <c r="I23" s="11"/>
      <c r="J23" s="11"/>
      <c r="K23" s="18"/>
      <c r="L23" s="18"/>
      <c r="M23" s="32"/>
      <c r="N23" s="32"/>
      <c r="O23" s="32"/>
      <c r="P23" s="38"/>
      <c r="Q23" s="39"/>
      <c r="R23" s="39"/>
      <c r="S23" s="39"/>
      <c r="T23" s="39"/>
    </row>
    <row r="24" spans="1:20" x14ac:dyDescent="0.3">
      <c r="A24" s="52"/>
      <c r="B24" s="56"/>
      <c r="C24" s="57"/>
      <c r="D24" s="57"/>
      <c r="E24" s="57"/>
      <c r="F24" s="57"/>
      <c r="G24" s="20"/>
      <c r="H24" s="11"/>
      <c r="I24" s="11"/>
      <c r="J24" s="11"/>
      <c r="K24" s="18"/>
      <c r="L24" s="18"/>
      <c r="M24" s="32"/>
      <c r="N24" s="32"/>
      <c r="O24" s="32"/>
      <c r="P24" s="38"/>
      <c r="Q24" s="39"/>
      <c r="R24" s="39"/>
      <c r="S24" s="39"/>
      <c r="T24" s="39"/>
    </row>
    <row r="25" spans="1:20" s="60" customFormat="1" x14ac:dyDescent="0.3">
      <c r="A25" s="58" t="s">
        <v>24</v>
      </c>
      <c r="B25" s="12"/>
      <c r="C25" s="12"/>
      <c r="D25" s="59"/>
      <c r="E25" s="38"/>
      <c r="F25" s="38"/>
      <c r="G25" s="38"/>
      <c r="H25" s="38"/>
      <c r="I25" s="11"/>
      <c r="J25" s="11"/>
      <c r="K25" s="11"/>
      <c r="L25" s="11"/>
      <c r="M25" s="11"/>
      <c r="N25" s="11"/>
      <c r="O25" s="11"/>
      <c r="P25" s="12"/>
      <c r="R25" s="61"/>
      <c r="S25" s="61"/>
      <c r="T25" s="61"/>
    </row>
    <row r="26" spans="1:20" x14ac:dyDescent="0.3">
      <c r="A26" s="18" t="s">
        <v>25</v>
      </c>
      <c r="B26" s="18"/>
      <c r="C26" s="18"/>
      <c r="D26" s="19"/>
      <c r="E26" s="18"/>
      <c r="F26" s="18"/>
      <c r="G26" s="18"/>
      <c r="H26" s="18"/>
      <c r="I26" s="20"/>
      <c r="J26" s="20"/>
      <c r="K26" s="20"/>
      <c r="L26" s="20"/>
      <c r="M26" s="11"/>
      <c r="N26" s="11"/>
      <c r="O26" s="11"/>
      <c r="P26" s="12"/>
    </row>
    <row r="27" spans="1:20" x14ac:dyDescent="0.3">
      <c r="A27" s="38" t="s">
        <v>26</v>
      </c>
      <c r="B27" s="18"/>
      <c r="C27" s="18"/>
      <c r="D27" s="19"/>
      <c r="E27" s="18"/>
      <c r="F27" s="18"/>
      <c r="G27" s="18"/>
      <c r="H27" s="18"/>
      <c r="I27" s="20"/>
      <c r="J27" s="20"/>
      <c r="K27" s="20"/>
      <c r="L27" s="20"/>
      <c r="M27" s="11"/>
      <c r="N27" s="11"/>
      <c r="O27" s="11"/>
      <c r="P27" s="12"/>
    </row>
    <row r="28" spans="1:20" x14ac:dyDescent="0.3">
      <c r="A28" s="18"/>
      <c r="B28" s="18"/>
      <c r="C28" s="18"/>
      <c r="D28" s="19"/>
      <c r="E28" s="18"/>
      <c r="F28" s="18"/>
      <c r="G28" s="18"/>
      <c r="H28" s="18"/>
      <c r="I28" s="20"/>
      <c r="J28" s="20"/>
      <c r="K28" s="20"/>
      <c r="L28" s="20"/>
      <c r="M28" s="11"/>
      <c r="N28" s="11"/>
      <c r="O28" s="11"/>
      <c r="P28" s="12"/>
    </row>
    <row r="29" spans="1:20" x14ac:dyDescent="0.3">
      <c r="A29" s="62" t="s">
        <v>27</v>
      </c>
      <c r="B29" s="63"/>
      <c r="C29" s="63"/>
      <c r="D29" s="64"/>
      <c r="E29" s="65"/>
      <c r="F29" s="63"/>
      <c r="G29" s="65"/>
      <c r="H29" s="38"/>
      <c r="I29" s="32"/>
      <c r="J29" s="20"/>
      <c r="K29" s="20"/>
      <c r="L29" s="20"/>
      <c r="M29" s="11"/>
      <c r="N29" s="11"/>
      <c r="O29" s="11"/>
      <c r="P29" s="12"/>
    </row>
    <row r="30" spans="1:20" s="71" customFormat="1" ht="15" thickBot="1" x14ac:dyDescent="0.35">
      <c r="A30" s="66"/>
      <c r="B30" s="66"/>
      <c r="C30" s="66"/>
      <c r="D30" s="67"/>
      <c r="E30" s="66"/>
      <c r="F30" s="66"/>
      <c r="G30" s="66"/>
      <c r="H30" s="66"/>
      <c r="I30" s="68"/>
      <c r="J30" s="68"/>
      <c r="K30" s="68"/>
      <c r="L30" s="68"/>
      <c r="M30" s="69"/>
      <c r="N30" s="69"/>
      <c r="O30" s="69"/>
      <c r="P30" s="70"/>
    </row>
    <row r="31" spans="1:20" x14ac:dyDescent="0.3">
      <c r="A31" s="18"/>
      <c r="B31" s="18"/>
      <c r="C31" s="18"/>
      <c r="D31" s="19"/>
      <c r="E31" s="18"/>
      <c r="F31" s="18"/>
      <c r="G31" s="18"/>
      <c r="H31" s="18"/>
      <c r="I31" s="20"/>
      <c r="J31" s="20"/>
      <c r="K31" s="20"/>
      <c r="L31" s="20"/>
      <c r="M31" s="11"/>
      <c r="N31" s="11"/>
      <c r="O31" s="11"/>
      <c r="P31" s="12"/>
    </row>
    <row r="32" spans="1:20" ht="15.6" x14ac:dyDescent="0.3">
      <c r="A32" s="1" t="s">
        <v>28</v>
      </c>
      <c r="B32" s="18"/>
      <c r="C32" s="19"/>
      <c r="D32" s="18"/>
      <c r="E32" s="18"/>
      <c r="F32" s="18"/>
      <c r="G32" s="18"/>
      <c r="H32" s="18"/>
      <c r="I32" s="20"/>
      <c r="J32" s="20"/>
      <c r="K32" s="20"/>
      <c r="L32" s="20"/>
      <c r="M32" s="20"/>
      <c r="N32" s="20"/>
      <c r="O32" s="20"/>
      <c r="P32" s="12"/>
    </row>
    <row r="33" spans="1:16" s="60" customFormat="1" ht="15.6" x14ac:dyDescent="0.3">
      <c r="A33" s="1"/>
      <c r="B33" s="18"/>
      <c r="C33" s="19"/>
      <c r="D33" s="18"/>
      <c r="E33" s="18"/>
      <c r="F33" s="18"/>
      <c r="G33" s="18"/>
      <c r="H33" s="18"/>
      <c r="I33" s="20"/>
      <c r="J33" s="20"/>
      <c r="K33" s="20"/>
      <c r="L33" s="20"/>
      <c r="M33" s="20"/>
      <c r="N33" s="20"/>
      <c r="O33" s="20"/>
      <c r="P33" s="12"/>
    </row>
    <row r="34" spans="1:16" s="60" customFormat="1" x14ac:dyDescent="0.3">
      <c r="A34" s="7">
        <v>50</v>
      </c>
      <c r="B34" s="8" t="s">
        <v>29</v>
      </c>
      <c r="C34" s="9"/>
      <c r="D34" s="8"/>
      <c r="E34" s="8"/>
      <c r="F34" s="8"/>
      <c r="G34" s="8"/>
      <c r="H34" s="8"/>
      <c r="I34" s="11"/>
      <c r="J34" s="11"/>
      <c r="K34" s="20"/>
      <c r="L34" s="20"/>
      <c r="M34" s="20"/>
      <c r="N34" s="20"/>
      <c r="O34" s="20"/>
      <c r="P34" s="12"/>
    </row>
    <row r="35" spans="1:16" s="60" customFormat="1" x14ac:dyDescent="0.3">
      <c r="A35" s="8" t="s">
        <v>30</v>
      </c>
      <c r="B35" s="8"/>
      <c r="C35" s="9"/>
      <c r="D35" s="8"/>
      <c r="E35" s="8"/>
      <c r="F35" s="8"/>
      <c r="G35" s="8"/>
      <c r="H35" s="8"/>
      <c r="I35" s="11"/>
      <c r="J35" s="11"/>
      <c r="K35" s="20"/>
      <c r="L35" s="20"/>
      <c r="M35" s="20"/>
      <c r="N35" s="20"/>
      <c r="O35" s="20"/>
      <c r="P35" s="12"/>
    </row>
    <row r="36" spans="1:16" s="60" customFormat="1" x14ac:dyDescent="0.3">
      <c r="A36" s="8">
        <f>A34*0.8*1.4*1</f>
        <v>56</v>
      </c>
      <c r="B36" s="8" t="s">
        <v>31</v>
      </c>
      <c r="C36" s="9"/>
      <c r="D36" s="8"/>
      <c r="E36" s="8"/>
      <c r="F36" s="8"/>
      <c r="G36" s="8"/>
      <c r="H36" s="8"/>
      <c r="I36" s="11"/>
      <c r="J36" s="11"/>
      <c r="K36" s="20"/>
      <c r="L36" s="20"/>
      <c r="M36" s="20"/>
      <c r="N36" s="20"/>
      <c r="O36" s="20"/>
      <c r="P36" s="12"/>
    </row>
    <row r="37" spans="1:16" s="60" customFormat="1" x14ac:dyDescent="0.3">
      <c r="A37" s="72">
        <v>20.399999999999999</v>
      </c>
      <c r="B37" s="8" t="s">
        <v>32</v>
      </c>
      <c r="C37" s="9"/>
      <c r="D37" s="8"/>
      <c r="E37" s="8"/>
      <c r="F37" s="8"/>
      <c r="G37" s="8"/>
      <c r="H37" s="8"/>
      <c r="I37" s="11"/>
      <c r="J37" s="11"/>
      <c r="K37" s="20"/>
      <c r="L37" s="20"/>
      <c r="M37" s="20"/>
      <c r="N37" s="20"/>
      <c r="O37" s="20"/>
      <c r="P37" s="12"/>
    </row>
    <row r="38" spans="1:16" s="60" customFormat="1" x14ac:dyDescent="0.3">
      <c r="A38" s="8"/>
      <c r="B38" s="8" t="s">
        <v>33</v>
      </c>
      <c r="C38" s="9"/>
      <c r="D38" s="8"/>
      <c r="E38" s="8"/>
      <c r="F38" s="8"/>
      <c r="G38" s="8"/>
      <c r="H38" s="8"/>
      <c r="I38" s="11"/>
      <c r="J38" s="11"/>
      <c r="K38" s="20"/>
      <c r="L38" s="20"/>
      <c r="M38" s="20"/>
      <c r="N38" s="20"/>
      <c r="O38" s="20"/>
      <c r="P38" s="12"/>
    </row>
    <row r="39" spans="1:16" s="60" customFormat="1" x14ac:dyDescent="0.3">
      <c r="A39" s="18"/>
      <c r="B39" s="18"/>
      <c r="C39" s="19"/>
      <c r="D39" s="18"/>
      <c r="E39" s="18"/>
      <c r="F39" s="18"/>
      <c r="G39" s="18"/>
      <c r="H39" s="18"/>
      <c r="I39" s="4"/>
      <c r="J39" s="11"/>
      <c r="K39" s="11"/>
      <c r="L39" s="11"/>
      <c r="M39" s="11"/>
      <c r="N39" s="11"/>
      <c r="O39" s="11"/>
      <c r="P39" s="12"/>
    </row>
    <row r="40" spans="1:16" s="60" customFormat="1" x14ac:dyDescent="0.3">
      <c r="A40" s="52"/>
      <c r="B40" s="18"/>
      <c r="C40" s="19"/>
      <c r="D40" s="18"/>
      <c r="E40" s="18"/>
      <c r="F40" s="18"/>
      <c r="G40" s="18"/>
      <c r="H40" s="18"/>
      <c r="I40" s="4" t="s">
        <v>24</v>
      </c>
      <c r="J40" s="11"/>
      <c r="K40" s="11"/>
      <c r="L40" s="11"/>
      <c r="M40" s="11"/>
      <c r="N40" s="11"/>
      <c r="O40" s="11"/>
      <c r="P40" s="12"/>
    </row>
    <row r="41" spans="1:16" s="60" customFormat="1" x14ac:dyDescent="0.3">
      <c r="A41" s="18"/>
      <c r="B41" s="18"/>
      <c r="C41" s="73">
        <f>SUM(A36)</f>
        <v>56</v>
      </c>
      <c r="D41" s="8" t="s">
        <v>34</v>
      </c>
      <c r="E41" s="8"/>
      <c r="F41" s="8"/>
      <c r="G41" s="8"/>
      <c r="H41" s="8"/>
      <c r="I41" s="45"/>
      <c r="J41" s="32"/>
      <c r="K41" s="32"/>
      <c r="L41" s="11"/>
      <c r="M41" s="11"/>
      <c r="N41" s="11"/>
      <c r="O41" s="11"/>
      <c r="P41" s="12"/>
    </row>
    <row r="42" spans="1:16" s="60" customFormat="1" x14ac:dyDescent="0.3">
      <c r="A42" s="18"/>
      <c r="B42" s="18"/>
      <c r="C42" s="74">
        <v>1.2</v>
      </c>
      <c r="D42" s="8" t="s">
        <v>35</v>
      </c>
      <c r="E42" s="8"/>
      <c r="F42" s="8"/>
      <c r="G42" s="8"/>
      <c r="H42" s="75"/>
      <c r="I42" s="76" t="s">
        <v>36</v>
      </c>
      <c r="J42" s="32"/>
      <c r="K42" s="32"/>
      <c r="L42" s="11"/>
      <c r="M42" s="11"/>
      <c r="N42" s="11"/>
      <c r="O42" s="11"/>
      <c r="P42" s="12"/>
    </row>
    <row r="43" spans="1:16" s="60" customFormat="1" x14ac:dyDescent="0.3">
      <c r="A43" s="77"/>
      <c r="B43" s="78" t="s">
        <v>37</v>
      </c>
      <c r="C43" s="79">
        <f>SUM(C41*C42)</f>
        <v>67.2</v>
      </c>
      <c r="D43" s="80"/>
      <c r="E43" s="80"/>
      <c r="F43" s="80"/>
      <c r="G43" s="80"/>
      <c r="H43" s="81"/>
      <c r="I43" s="82"/>
      <c r="J43" s="32"/>
      <c r="K43" s="32"/>
      <c r="L43" s="11"/>
      <c r="M43" s="11"/>
      <c r="N43" s="11"/>
      <c r="O43" s="11"/>
      <c r="P43" s="12"/>
    </row>
    <row r="44" spans="1:16" s="60" customFormat="1" x14ac:dyDescent="0.3">
      <c r="A44" s="77"/>
      <c r="B44" s="77"/>
      <c r="C44" s="83"/>
      <c r="D44" s="57"/>
      <c r="E44" s="57"/>
      <c r="F44" s="57"/>
      <c r="G44" s="57"/>
      <c r="H44" s="84"/>
      <c r="I44" s="32"/>
      <c r="J44" s="32"/>
      <c r="K44" s="32"/>
      <c r="L44" s="11"/>
      <c r="M44" s="11"/>
      <c r="N44" s="11"/>
      <c r="O44" s="11"/>
      <c r="P44" s="12"/>
    </row>
    <row r="45" spans="1:16" s="60" customFormat="1" x14ac:dyDescent="0.3">
      <c r="A45" s="77"/>
      <c r="B45" s="77"/>
      <c r="C45" s="7">
        <v>2</v>
      </c>
      <c r="D45" s="24" t="s">
        <v>14</v>
      </c>
      <c r="E45" s="24"/>
      <c r="F45" s="24"/>
      <c r="G45" s="24"/>
      <c r="H45" s="75"/>
      <c r="I45" s="33"/>
      <c r="J45" s="32"/>
      <c r="K45" s="32"/>
      <c r="L45" s="11"/>
      <c r="M45" s="11"/>
      <c r="N45" s="11"/>
      <c r="O45" s="11"/>
      <c r="P45" s="12"/>
    </row>
    <row r="46" spans="1:16" s="60" customFormat="1" x14ac:dyDescent="0.3">
      <c r="A46" s="77"/>
      <c r="B46" s="78" t="s">
        <v>37</v>
      </c>
      <c r="C46" s="42">
        <f>C43*C45</f>
        <v>134.4</v>
      </c>
      <c r="D46" s="36" t="s">
        <v>38</v>
      </c>
      <c r="E46" s="36"/>
      <c r="F46" s="36"/>
      <c r="G46" s="36"/>
      <c r="H46" s="41"/>
      <c r="I46" s="85"/>
      <c r="J46" s="85"/>
      <c r="K46" s="32"/>
      <c r="L46" s="11"/>
      <c r="M46" s="11"/>
      <c r="N46" s="11"/>
      <c r="O46" s="11"/>
      <c r="P46" s="12"/>
    </row>
    <row r="47" spans="1:16" s="60" customFormat="1" x14ac:dyDescent="0.3">
      <c r="A47" s="124" t="s">
        <v>39</v>
      </c>
      <c r="B47" s="125"/>
      <c r="C47" s="86"/>
      <c r="D47" s="29"/>
      <c r="E47" s="29"/>
      <c r="F47" s="29"/>
      <c r="G47" s="29"/>
      <c r="H47" s="87"/>
      <c r="I47" s="88" t="s">
        <v>40</v>
      </c>
      <c r="J47" s="89"/>
      <c r="K47" s="45" t="s">
        <v>41</v>
      </c>
      <c r="L47" s="45" t="s">
        <v>42</v>
      </c>
      <c r="M47" s="90" t="s">
        <v>43</v>
      </c>
      <c r="N47" s="91"/>
      <c r="O47" s="90"/>
      <c r="P47" s="12"/>
    </row>
    <row r="48" spans="1:16" s="60" customFormat="1" ht="24.6" x14ac:dyDescent="0.3">
      <c r="A48" s="124"/>
      <c r="B48" s="125"/>
      <c r="C48" s="92">
        <f>A37</f>
        <v>20.399999999999999</v>
      </c>
      <c r="D48" s="36" t="s">
        <v>44</v>
      </c>
      <c r="E48" s="36"/>
      <c r="F48" s="36"/>
      <c r="G48" s="36"/>
      <c r="H48" s="41"/>
      <c r="I48" s="93">
        <v>20.399999999999999</v>
      </c>
      <c r="J48" s="94" t="s">
        <v>45</v>
      </c>
      <c r="K48" s="95">
        <v>10</v>
      </c>
      <c r="L48" s="95">
        <v>11</v>
      </c>
      <c r="M48" s="96">
        <v>16</v>
      </c>
      <c r="N48" s="97" t="s">
        <v>46</v>
      </c>
      <c r="O48" s="76"/>
      <c r="P48" s="12"/>
    </row>
    <row r="49" spans="1:16" x14ac:dyDescent="0.3">
      <c r="A49" s="77"/>
      <c r="B49" s="78" t="s">
        <v>37</v>
      </c>
      <c r="C49" s="98">
        <f>C48*C46</f>
        <v>2741.7599999999998</v>
      </c>
      <c r="D49" s="99" t="s">
        <v>47</v>
      </c>
      <c r="E49" s="8"/>
      <c r="F49" s="8"/>
      <c r="G49" s="8"/>
      <c r="H49" s="75"/>
      <c r="I49" s="11"/>
      <c r="J49" s="11"/>
      <c r="K49" s="11"/>
      <c r="L49" s="11"/>
      <c r="M49" s="31"/>
      <c r="N49" s="31"/>
      <c r="O49" s="31"/>
      <c r="P49" s="12"/>
    </row>
    <row r="50" spans="1:16" x14ac:dyDescent="0.3">
      <c r="A50" s="77"/>
      <c r="B50" s="77"/>
      <c r="C50" s="86"/>
      <c r="D50" s="29"/>
      <c r="E50" s="29"/>
      <c r="F50" s="29"/>
      <c r="G50" s="29"/>
      <c r="H50" s="87"/>
      <c r="I50" s="44" t="s">
        <v>18</v>
      </c>
      <c r="J50" s="44" t="s">
        <v>19</v>
      </c>
      <c r="K50" s="44" t="s">
        <v>48</v>
      </c>
      <c r="L50" s="45"/>
      <c r="M50" s="33"/>
      <c r="N50" s="32"/>
      <c r="O50" s="32"/>
      <c r="P50" s="12"/>
    </row>
    <row r="51" spans="1:16" x14ac:dyDescent="0.3">
      <c r="A51" s="126" t="s">
        <v>49</v>
      </c>
      <c r="B51" s="127"/>
      <c r="C51" s="14">
        <v>149</v>
      </c>
      <c r="D51" s="36" t="s">
        <v>20</v>
      </c>
      <c r="E51" s="36"/>
      <c r="F51" s="36"/>
      <c r="G51" s="36"/>
      <c r="H51" s="41"/>
      <c r="I51" s="49">
        <v>168.0492471965992</v>
      </c>
      <c r="J51" s="49">
        <v>129.4412126098151</v>
      </c>
      <c r="K51" s="49">
        <v>172.85531358845157</v>
      </c>
      <c r="L51" s="100" t="s">
        <v>50</v>
      </c>
      <c r="M51" s="101"/>
      <c r="N51" s="51"/>
      <c r="O51" s="32"/>
      <c r="P51" s="12"/>
    </row>
    <row r="52" spans="1:16" x14ac:dyDescent="0.3">
      <c r="A52" s="128" t="s">
        <v>22</v>
      </c>
      <c r="B52" s="129"/>
      <c r="C52" s="102">
        <f>C51*C49*365/1000000</f>
        <v>149.11061759999998</v>
      </c>
      <c r="D52" s="54" t="s">
        <v>23</v>
      </c>
      <c r="E52" s="54"/>
      <c r="F52" s="103"/>
      <c r="G52" s="57"/>
      <c r="H52" s="18"/>
      <c r="I52" s="11"/>
      <c r="J52" s="11"/>
      <c r="K52" s="11"/>
      <c r="L52" s="11"/>
      <c r="M52" s="32"/>
      <c r="N52" s="32"/>
      <c r="O52" s="32"/>
      <c r="P52" s="12"/>
    </row>
    <row r="53" spans="1:16" x14ac:dyDescent="0.3">
      <c r="A53" s="18"/>
      <c r="B53" s="18"/>
      <c r="C53" s="59"/>
      <c r="D53" s="57"/>
      <c r="E53" s="57"/>
      <c r="F53" s="57"/>
      <c r="G53" s="57"/>
      <c r="H53" s="18"/>
      <c r="I53" s="11"/>
      <c r="J53" s="11"/>
      <c r="K53" s="11"/>
      <c r="L53" s="11"/>
      <c r="M53" s="11"/>
      <c r="N53" s="11"/>
      <c r="O53" s="11"/>
      <c r="P53" s="12"/>
    </row>
    <row r="54" spans="1:16" x14ac:dyDescent="0.3">
      <c r="A54" s="52" t="s">
        <v>24</v>
      </c>
      <c r="B54" s="18"/>
      <c r="C54" s="59"/>
      <c r="D54" s="57"/>
      <c r="E54" s="57"/>
      <c r="F54" s="57"/>
      <c r="G54" s="57"/>
      <c r="H54" s="18"/>
      <c r="I54" s="11"/>
      <c r="J54" s="11"/>
      <c r="K54" s="11"/>
      <c r="L54" s="11"/>
      <c r="M54" s="11"/>
      <c r="N54" s="11"/>
      <c r="O54" s="11"/>
      <c r="P54" s="12"/>
    </row>
    <row r="55" spans="1:16" x14ac:dyDescent="0.3">
      <c r="A55" s="18" t="s">
        <v>51</v>
      </c>
      <c r="B55" s="18"/>
      <c r="C55" s="19"/>
      <c r="D55" s="18"/>
      <c r="E55" s="18"/>
      <c r="F55" s="18"/>
      <c r="G55" s="18"/>
      <c r="H55" s="18"/>
      <c r="I55" s="20"/>
      <c r="J55" s="20"/>
      <c r="K55" s="20"/>
      <c r="L55" s="20"/>
      <c r="M55" s="20"/>
      <c r="N55" s="20"/>
      <c r="O55" s="20"/>
      <c r="P55" s="12"/>
    </row>
    <row r="56" spans="1:16" x14ac:dyDescent="0.3">
      <c r="A56" s="38" t="s">
        <v>52</v>
      </c>
      <c r="B56" s="18"/>
      <c r="C56" s="19"/>
      <c r="D56" s="18"/>
      <c r="E56" s="18"/>
      <c r="F56" s="18"/>
      <c r="G56" s="18"/>
      <c r="H56" s="18"/>
      <c r="I56" s="20"/>
      <c r="J56" s="20"/>
      <c r="K56" s="20"/>
      <c r="L56" s="20"/>
      <c r="M56" s="20"/>
      <c r="N56" s="20"/>
      <c r="O56" s="20"/>
      <c r="P56" s="12"/>
    </row>
    <row r="57" spans="1:16" x14ac:dyDescent="0.3">
      <c r="A57" s="18"/>
      <c r="B57" s="18"/>
      <c r="C57" s="19"/>
      <c r="D57" s="18"/>
      <c r="E57" s="18"/>
      <c r="F57" s="18"/>
      <c r="G57" s="18"/>
      <c r="H57" s="38"/>
      <c r="I57" s="32"/>
      <c r="J57" s="20"/>
      <c r="K57" s="20"/>
      <c r="L57" s="20"/>
      <c r="M57" s="20"/>
      <c r="N57" s="20"/>
      <c r="O57" s="20"/>
      <c r="P57" s="12"/>
    </row>
    <row r="58" spans="1:16" x14ac:dyDescent="0.3">
      <c r="A58" s="62" t="s">
        <v>27</v>
      </c>
      <c r="B58" s="63"/>
      <c r="C58" s="64"/>
      <c r="D58" s="65"/>
      <c r="E58" s="65"/>
      <c r="F58" s="63"/>
      <c r="G58" s="65"/>
      <c r="H58" s="38"/>
      <c r="I58" s="32"/>
      <c r="J58" s="20"/>
      <c r="K58" s="20"/>
      <c r="L58" s="20"/>
      <c r="M58" s="20"/>
      <c r="N58" s="20"/>
      <c r="O58" s="20"/>
      <c r="P58" s="12"/>
    </row>
    <row r="59" spans="1:16" s="71" customFormat="1" ht="15" thickBot="1" x14ac:dyDescent="0.35">
      <c r="A59" s="66"/>
      <c r="B59" s="66"/>
      <c r="C59" s="66"/>
      <c r="D59" s="67"/>
      <c r="E59" s="66"/>
      <c r="F59" s="66"/>
      <c r="G59" s="66"/>
      <c r="H59" s="66"/>
      <c r="I59" s="68"/>
      <c r="J59" s="68"/>
      <c r="K59" s="68"/>
      <c r="L59" s="68"/>
      <c r="M59" s="69"/>
      <c r="N59" s="69"/>
      <c r="O59" s="69"/>
      <c r="P59" s="70"/>
    </row>
    <row r="60" spans="1:16" x14ac:dyDescent="0.3">
      <c r="A60" s="18"/>
      <c r="B60" s="18"/>
      <c r="C60" s="18"/>
      <c r="D60" s="19"/>
      <c r="E60" s="18"/>
      <c r="F60" s="18"/>
      <c r="G60" s="18"/>
      <c r="H60" s="18"/>
      <c r="I60" s="20"/>
      <c r="J60" s="20"/>
      <c r="K60" s="20"/>
      <c r="L60" s="20"/>
      <c r="M60" s="11"/>
      <c r="N60" s="11"/>
      <c r="O60" s="11"/>
      <c r="P60" s="12"/>
    </row>
    <row r="61" spans="1:16" ht="15.6" x14ac:dyDescent="0.3">
      <c r="A61" s="1" t="s">
        <v>53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3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3">
      <c r="A63" s="7">
        <v>2</v>
      </c>
      <c r="B63" s="8" t="s">
        <v>54</v>
      </c>
      <c r="C63" s="8"/>
      <c r="D63" s="8"/>
      <c r="E63" s="8"/>
      <c r="F63" s="12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3">
      <c r="A64" s="104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x14ac:dyDescent="0.3">
      <c r="A65" s="17" t="s">
        <v>55</v>
      </c>
      <c r="B65" s="8" t="s">
        <v>56</v>
      </c>
      <c r="C65" s="8"/>
      <c r="D65" s="8"/>
      <c r="E65" s="8"/>
      <c r="F65" s="8"/>
      <c r="G65" s="8"/>
      <c r="H65" s="8"/>
      <c r="I65" s="105" t="s">
        <v>57</v>
      </c>
      <c r="J65" s="18"/>
      <c r="K65" s="18"/>
      <c r="L65" s="18"/>
      <c r="M65" s="18"/>
      <c r="N65" s="18"/>
      <c r="O65" s="18"/>
      <c r="P65" s="18"/>
    </row>
    <row r="66" spans="1:16" x14ac:dyDescent="0.3">
      <c r="A66" s="12"/>
      <c r="B66" s="8" t="s">
        <v>58</v>
      </c>
      <c r="C66" s="8"/>
      <c r="D66" s="8"/>
      <c r="E66" s="8"/>
      <c r="F66" s="8"/>
      <c r="G66" s="8"/>
      <c r="H66" s="8"/>
      <c r="I66" s="18"/>
      <c r="J66" s="18"/>
      <c r="K66" s="18"/>
      <c r="L66" s="18"/>
      <c r="M66" s="18"/>
      <c r="N66" s="18"/>
      <c r="O66" s="18"/>
      <c r="P66" s="18"/>
    </row>
    <row r="67" spans="1:16" x14ac:dyDescent="0.3">
      <c r="A67" s="18"/>
      <c r="B67" s="8" t="s">
        <v>59</v>
      </c>
      <c r="C67" s="8"/>
      <c r="D67" s="8"/>
      <c r="E67" s="8"/>
      <c r="F67" s="8"/>
      <c r="G67" s="8"/>
      <c r="H67" s="8"/>
      <c r="I67" s="18"/>
      <c r="J67" s="18"/>
      <c r="K67" s="18"/>
      <c r="L67" s="18"/>
      <c r="M67" s="18"/>
      <c r="N67" s="18"/>
      <c r="O67" s="18"/>
      <c r="P67" s="18"/>
    </row>
    <row r="68" spans="1:16" x14ac:dyDescent="0.3">
      <c r="A68" s="18"/>
      <c r="B68" s="8" t="s">
        <v>60</v>
      </c>
      <c r="C68" s="8"/>
      <c r="D68" s="8"/>
      <c r="E68" s="8"/>
      <c r="F68" s="8"/>
      <c r="G68" s="8"/>
      <c r="H68" s="8"/>
      <c r="I68" s="18"/>
      <c r="J68" s="18"/>
      <c r="K68" s="18"/>
      <c r="L68" s="18"/>
      <c r="M68" s="18"/>
      <c r="N68" s="18"/>
      <c r="O68" s="18"/>
      <c r="P68" s="18"/>
    </row>
    <row r="69" spans="1:16" s="60" customFormat="1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x14ac:dyDescent="0.3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6" ht="43.2" x14ac:dyDescent="0.3">
      <c r="A71" s="18"/>
      <c r="B71" s="106" t="s">
        <v>61</v>
      </c>
      <c r="C71" s="52" t="s">
        <v>62</v>
      </c>
      <c r="D71" s="52"/>
      <c r="E71" s="52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16" x14ac:dyDescent="0.3">
      <c r="A72" s="18"/>
      <c r="B72" s="72">
        <v>1</v>
      </c>
      <c r="C72" s="107">
        <f>SUM(B72*70)</f>
        <v>70</v>
      </c>
      <c r="D72" s="8" t="s">
        <v>63</v>
      </c>
      <c r="E72" s="8"/>
      <c r="F72" s="8"/>
      <c r="G72" s="8"/>
      <c r="H72" s="8"/>
      <c r="I72" s="8"/>
      <c r="J72" s="12"/>
      <c r="K72" s="18"/>
      <c r="L72" s="18"/>
      <c r="M72" s="18"/>
      <c r="N72" s="18"/>
      <c r="O72" s="18"/>
      <c r="P72" s="18"/>
    </row>
    <row r="73" spans="1:16" x14ac:dyDescent="0.3">
      <c r="A73" s="18"/>
      <c r="B73" s="72">
        <v>1</v>
      </c>
      <c r="C73" s="107">
        <f>SUM(B73*35)</f>
        <v>35</v>
      </c>
      <c r="D73" s="8" t="s">
        <v>64</v>
      </c>
      <c r="E73" s="8"/>
      <c r="F73" s="8"/>
      <c r="G73" s="8"/>
      <c r="H73" s="8"/>
      <c r="I73" s="8"/>
      <c r="J73" s="12"/>
      <c r="K73" s="18"/>
      <c r="L73" s="18"/>
      <c r="M73" s="18"/>
      <c r="N73" s="18"/>
      <c r="O73" s="18"/>
      <c r="P73" s="18"/>
    </row>
    <row r="74" spans="1:16" x14ac:dyDescent="0.3">
      <c r="A74" s="18"/>
      <c r="B74" s="72">
        <v>0</v>
      </c>
      <c r="C74" s="107">
        <f>SUM(B74*14)</f>
        <v>0</v>
      </c>
      <c r="D74" s="8" t="s">
        <v>65</v>
      </c>
      <c r="E74" s="8"/>
      <c r="F74" s="8"/>
      <c r="G74" s="8"/>
      <c r="H74" s="8"/>
      <c r="I74" s="8"/>
      <c r="J74" s="12"/>
      <c r="K74" s="18"/>
      <c r="L74" s="18"/>
      <c r="M74" s="18"/>
      <c r="N74" s="18"/>
      <c r="O74" s="18"/>
      <c r="P74" s="18"/>
    </row>
    <row r="75" spans="1:16" x14ac:dyDescent="0.3">
      <c r="A75" s="52" t="s">
        <v>37</v>
      </c>
      <c r="B75" s="108">
        <f>SUM(B72:B74)</f>
        <v>2</v>
      </c>
      <c r="C75" s="109">
        <f>SUM(C72:C74)</f>
        <v>105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1:16" x14ac:dyDescent="0.3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6" x14ac:dyDescent="0.3">
      <c r="A77" s="18"/>
      <c r="B77" s="52" t="s">
        <v>22</v>
      </c>
      <c r="C77" s="110">
        <f>SUM(C75)</f>
        <v>105</v>
      </c>
      <c r="D77" s="111" t="s">
        <v>66</v>
      </c>
      <c r="E77" s="111"/>
      <c r="F77" s="103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6" x14ac:dyDescent="0.3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1:16" x14ac:dyDescent="0.3">
      <c r="A79" s="52" t="s">
        <v>67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1:16" x14ac:dyDescent="0.3">
      <c r="A80" s="18" t="s">
        <v>68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1:16" x14ac:dyDescent="0.3">
      <c r="A81" s="18" t="s">
        <v>69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1:16" x14ac:dyDescent="0.3">
      <c r="A82" s="112"/>
      <c r="B82" s="18"/>
      <c r="C82" s="18"/>
      <c r="D82" s="18"/>
      <c r="E82" s="18"/>
      <c r="F82" s="18"/>
      <c r="G82" s="18"/>
      <c r="H82" s="18"/>
      <c r="I82" s="38"/>
      <c r="J82" s="18"/>
      <c r="K82" s="18"/>
      <c r="L82" s="18"/>
      <c r="M82" s="18"/>
      <c r="N82" s="18"/>
      <c r="O82" s="18"/>
      <c r="P82" s="18"/>
    </row>
    <row r="83" spans="1:16" x14ac:dyDescent="0.3">
      <c r="A83" s="62" t="s">
        <v>70</v>
      </c>
      <c r="B83" s="63"/>
      <c r="C83" s="63"/>
      <c r="D83" s="64"/>
      <c r="E83" s="63"/>
      <c r="F83" s="63"/>
      <c r="G83" s="63"/>
      <c r="H83" s="65"/>
      <c r="I83" s="32"/>
      <c r="J83" s="20"/>
      <c r="K83" s="20"/>
      <c r="L83" s="20"/>
      <c r="M83" s="11"/>
      <c r="N83" s="11"/>
      <c r="O83" s="11"/>
      <c r="P83" s="12"/>
    </row>
    <row r="84" spans="1:16" x14ac:dyDescent="0.3">
      <c r="A84" s="18"/>
      <c r="B84" s="18"/>
      <c r="C84" s="18"/>
      <c r="D84" s="19"/>
      <c r="E84" s="18"/>
      <c r="F84" s="18"/>
      <c r="G84" s="18"/>
      <c r="H84" s="18"/>
      <c r="I84" s="32"/>
      <c r="J84" s="20"/>
      <c r="K84" s="20"/>
      <c r="L84" s="20"/>
      <c r="M84" s="11"/>
      <c r="N84" s="11"/>
      <c r="O84" s="11"/>
      <c r="P84" s="12"/>
    </row>
    <row r="85" spans="1:16" s="71" customFormat="1" ht="15" thickBot="1" x14ac:dyDescent="0.35">
      <c r="D85" s="113"/>
      <c r="I85" s="114"/>
      <c r="J85" s="114"/>
      <c r="K85" s="114"/>
      <c r="L85" s="114"/>
      <c r="M85" s="115"/>
      <c r="N85" s="115"/>
      <c r="O85" s="115"/>
      <c r="P85" s="116"/>
    </row>
  </sheetData>
  <sheetProtection password="DA0D" sheet="1" objects="1" scenarios="1" selectLockedCells="1"/>
  <mergeCells count="5">
    <mergeCell ref="C5:H5"/>
    <mergeCell ref="C13:G13"/>
    <mergeCell ref="A47:B48"/>
    <mergeCell ref="A51:B51"/>
    <mergeCell ref="A52:B52"/>
  </mergeCells>
  <printOptions gridLines="1"/>
  <pageMargins left="0.70866141732283472" right="0.70866141732283472" top="0.78740157480314965" bottom="0.78740157480314965" header="0.31496062992125984" footer="0.31496062992125984"/>
  <pageSetup paperSize="8" scale="70" fitToHeight="0" orientation="portrait" r:id="rId1"/>
  <colBreaks count="1" manualBreakCount="1">
    <brk id="15" min="2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Berechnungsmodelle geschützt</vt:lpstr>
      <vt:lpstr>'Berechnungsmodelle geschützt'!Druckbereich</vt:lpstr>
    </vt:vector>
  </TitlesOfParts>
  <Company>MIL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Wenzel, Gisela</dc:creator>
  <cp:lastModifiedBy>Susanne Jürgens</cp:lastModifiedBy>
  <dcterms:created xsi:type="dcterms:W3CDTF">2016-06-15T07:42:34Z</dcterms:created>
  <dcterms:modified xsi:type="dcterms:W3CDTF">2016-06-15T08:07:25Z</dcterms:modified>
</cp:coreProperties>
</file>