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O:\Abt3\Ref34\22 Dr. Heinicke, Julia\"/>
    </mc:Choice>
  </mc:AlternateContent>
  <bookViews>
    <workbookView xWindow="0" yWindow="0" windowWidth="28800" windowHeight="11760" firstSheet="2" activeTab="2"/>
  </bookViews>
  <sheets>
    <sheet name="Anleitung" sheetId="13" r:id="rId1"/>
    <sheet name="Beispiele" sheetId="16" r:id="rId2"/>
    <sheet name="Marktstützung - Rohmilch" sheetId="10" r:id="rId3"/>
    <sheet name="Marktstützung - Mastschwein" sheetId="9" r:id="rId4"/>
    <sheet name="Sauen + verworfen" sheetId="15" r:id="rId5"/>
    <sheet name="Nur verworfene Schweine" sheetId="12" r:id="rId6"/>
    <sheet name="Übersicht Tage" sheetId="4" state="hidden" r:id="rId7"/>
    <sheet name="Sauen + verworfen Basis" sheetId="11" state="hidden" r:id="rId8"/>
    <sheet name="Klassen Schweine" sheetId="7" state="hidden" r:id="rId9"/>
  </sheets>
  <definedNames>
    <definedName name="_xlnm._FilterDatabase" localSheetId="3" hidden="1">'Marktstützung - Mastschwein'!$C$7:$C$30</definedName>
    <definedName name="_xlnm._FilterDatabase" localSheetId="4" hidden="1">'Sauen + verworfen'!$A$1:$A$440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9" l="1"/>
  <c r="N45" i="9" l="1"/>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7"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E5" i="10"/>
  <c r="E6" i="10"/>
  <c r="M8" i="9" l="1"/>
  <c r="M7" i="9"/>
  <c r="G432" i="15" l="1"/>
  <c r="G433" i="15"/>
  <c r="G434" i="15"/>
  <c r="G435" i="15"/>
  <c r="G436" i="15"/>
  <c r="G437" i="15"/>
  <c r="G438" i="15"/>
  <c r="G439" i="15"/>
  <c r="G440" i="15"/>
  <c r="G431" i="15"/>
  <c r="G421" i="15"/>
  <c r="G422" i="15"/>
  <c r="G423" i="15"/>
  <c r="G424" i="15"/>
  <c r="G425" i="15"/>
  <c r="G426" i="15"/>
  <c r="G427" i="15"/>
  <c r="G428" i="15"/>
  <c r="G429" i="15"/>
  <c r="G420" i="15"/>
  <c r="G410" i="15"/>
  <c r="G411" i="15"/>
  <c r="G412" i="15"/>
  <c r="G413" i="15"/>
  <c r="G414" i="15"/>
  <c r="G415" i="15"/>
  <c r="G416" i="15"/>
  <c r="G417" i="15"/>
  <c r="G418" i="15"/>
  <c r="G409" i="15"/>
  <c r="G399" i="15"/>
  <c r="G400" i="15"/>
  <c r="G401" i="15"/>
  <c r="G402" i="15"/>
  <c r="G403" i="15"/>
  <c r="G404" i="15"/>
  <c r="G405" i="15"/>
  <c r="G406" i="15"/>
  <c r="G407" i="15"/>
  <c r="G398" i="15"/>
  <c r="G388" i="15"/>
  <c r="G389" i="15"/>
  <c r="G390" i="15"/>
  <c r="G391" i="15"/>
  <c r="G392" i="15"/>
  <c r="G393" i="15"/>
  <c r="G394" i="15"/>
  <c r="G395" i="15"/>
  <c r="G396" i="15"/>
  <c r="G387" i="15"/>
  <c r="G377" i="15"/>
  <c r="G378" i="15"/>
  <c r="G379" i="15"/>
  <c r="G380" i="15"/>
  <c r="G381" i="15"/>
  <c r="G382" i="15"/>
  <c r="G383" i="15"/>
  <c r="G384" i="15"/>
  <c r="G385" i="15"/>
  <c r="G376" i="15"/>
  <c r="G366" i="15"/>
  <c r="G367" i="15"/>
  <c r="G368" i="15"/>
  <c r="G369" i="15"/>
  <c r="G370" i="15"/>
  <c r="G371" i="15"/>
  <c r="G372" i="15"/>
  <c r="G373" i="15"/>
  <c r="G374" i="15"/>
  <c r="G365" i="15"/>
  <c r="G355" i="15"/>
  <c r="G356" i="15"/>
  <c r="G357" i="15"/>
  <c r="G358" i="15"/>
  <c r="G359" i="15"/>
  <c r="G360" i="15"/>
  <c r="G361" i="15"/>
  <c r="G362" i="15"/>
  <c r="G363" i="15"/>
  <c r="G354" i="15"/>
  <c r="G344" i="15"/>
  <c r="G345" i="15"/>
  <c r="G346" i="15"/>
  <c r="G347" i="15"/>
  <c r="G348" i="15"/>
  <c r="G349" i="15"/>
  <c r="G350" i="15"/>
  <c r="G351" i="15"/>
  <c r="G352" i="15"/>
  <c r="G343" i="15"/>
  <c r="G333" i="15"/>
  <c r="G334" i="15"/>
  <c r="G335" i="15"/>
  <c r="G336" i="15"/>
  <c r="G337" i="15"/>
  <c r="G338" i="15"/>
  <c r="G339" i="15"/>
  <c r="G340" i="15"/>
  <c r="G341" i="15"/>
  <c r="G332" i="15"/>
  <c r="G322" i="15"/>
  <c r="G323" i="15"/>
  <c r="G324" i="15"/>
  <c r="G325" i="15"/>
  <c r="G326" i="15"/>
  <c r="G327" i="15"/>
  <c r="G328" i="15"/>
  <c r="G329" i="15"/>
  <c r="G330" i="15"/>
  <c r="G321" i="15"/>
  <c r="G311" i="15"/>
  <c r="G312" i="15"/>
  <c r="G313" i="15"/>
  <c r="G314" i="15"/>
  <c r="G315" i="15"/>
  <c r="G316" i="15"/>
  <c r="G317" i="15"/>
  <c r="G318" i="15"/>
  <c r="G319" i="15"/>
  <c r="G310" i="15"/>
  <c r="G300" i="15"/>
  <c r="G301" i="15"/>
  <c r="G302" i="15"/>
  <c r="G303" i="15"/>
  <c r="G304" i="15"/>
  <c r="G305" i="15"/>
  <c r="G306" i="15"/>
  <c r="G307" i="15"/>
  <c r="G308" i="15"/>
  <c r="G299" i="15"/>
  <c r="G289" i="15"/>
  <c r="G290" i="15"/>
  <c r="G291" i="15"/>
  <c r="G292" i="15"/>
  <c r="G293" i="15"/>
  <c r="G294" i="15"/>
  <c r="G295" i="15"/>
  <c r="G296" i="15"/>
  <c r="G297" i="15"/>
  <c r="G288" i="15"/>
  <c r="G278" i="15"/>
  <c r="G279" i="15"/>
  <c r="G280" i="15"/>
  <c r="G281" i="15"/>
  <c r="G282" i="15"/>
  <c r="G283" i="15"/>
  <c r="G284" i="15"/>
  <c r="G285" i="15"/>
  <c r="G286" i="15"/>
  <c r="G277" i="15"/>
  <c r="G267" i="15"/>
  <c r="G268" i="15"/>
  <c r="G269" i="15"/>
  <c r="G270" i="15"/>
  <c r="G271" i="15"/>
  <c r="G272" i="15"/>
  <c r="G273" i="15"/>
  <c r="G274" i="15"/>
  <c r="G275" i="15"/>
  <c r="G266" i="15"/>
  <c r="G256" i="15"/>
  <c r="G257" i="15"/>
  <c r="G258" i="15"/>
  <c r="G259" i="15"/>
  <c r="G260" i="15"/>
  <c r="G261" i="15"/>
  <c r="G262" i="15"/>
  <c r="G263" i="15"/>
  <c r="G264" i="15"/>
  <c r="G255" i="15"/>
  <c r="G245" i="15"/>
  <c r="G246" i="15"/>
  <c r="G247" i="15"/>
  <c r="G248" i="15"/>
  <c r="G249" i="15"/>
  <c r="G250" i="15"/>
  <c r="G251" i="15"/>
  <c r="G252" i="15"/>
  <c r="G253" i="15"/>
  <c r="G244" i="15"/>
  <c r="G234" i="15"/>
  <c r="G235" i="15"/>
  <c r="G236" i="15"/>
  <c r="G237" i="15"/>
  <c r="G238" i="15"/>
  <c r="G239" i="15"/>
  <c r="G240" i="15"/>
  <c r="G241" i="15"/>
  <c r="G242" i="15"/>
  <c r="G233" i="15"/>
  <c r="G223" i="15"/>
  <c r="G224" i="15"/>
  <c r="G225" i="15"/>
  <c r="G226" i="15"/>
  <c r="G227" i="15"/>
  <c r="G228" i="15"/>
  <c r="G229" i="15"/>
  <c r="G230" i="15"/>
  <c r="G231" i="15"/>
  <c r="G222" i="15"/>
  <c r="G212" i="15"/>
  <c r="G213" i="15"/>
  <c r="G214" i="15"/>
  <c r="G215" i="15"/>
  <c r="G216" i="15"/>
  <c r="G217" i="15"/>
  <c r="G218" i="15"/>
  <c r="G219" i="15"/>
  <c r="G220" i="15"/>
  <c r="G211" i="15"/>
  <c r="G201" i="15"/>
  <c r="G202" i="15"/>
  <c r="G203" i="15"/>
  <c r="G204" i="15"/>
  <c r="G205" i="15"/>
  <c r="G206" i="15"/>
  <c r="G207" i="15"/>
  <c r="G208" i="15"/>
  <c r="G209" i="15"/>
  <c r="G200" i="15"/>
  <c r="G190" i="15"/>
  <c r="G191" i="15"/>
  <c r="G192" i="15"/>
  <c r="G193" i="15"/>
  <c r="G194" i="15"/>
  <c r="G195" i="15"/>
  <c r="G196" i="15"/>
  <c r="G197" i="15"/>
  <c r="G198" i="15"/>
  <c r="G189" i="15"/>
  <c r="G179" i="15"/>
  <c r="G180" i="15"/>
  <c r="G181" i="15"/>
  <c r="G182" i="15"/>
  <c r="G183" i="15"/>
  <c r="G184" i="15"/>
  <c r="G185" i="15"/>
  <c r="G186" i="15"/>
  <c r="G187" i="15"/>
  <c r="G178" i="15"/>
  <c r="G168" i="15"/>
  <c r="G169" i="15"/>
  <c r="G170" i="15"/>
  <c r="G171" i="15"/>
  <c r="G172" i="15"/>
  <c r="G173" i="15"/>
  <c r="G174" i="15"/>
  <c r="G175" i="15"/>
  <c r="G176" i="15"/>
  <c r="G167" i="15"/>
  <c r="G157" i="15"/>
  <c r="G158" i="15"/>
  <c r="G159" i="15"/>
  <c r="G160" i="15"/>
  <c r="G161" i="15"/>
  <c r="G162" i="15"/>
  <c r="G163" i="15"/>
  <c r="G164" i="15"/>
  <c r="G165" i="15"/>
  <c r="G156" i="15"/>
  <c r="G146" i="15"/>
  <c r="G147" i="15"/>
  <c r="G148" i="15"/>
  <c r="G149" i="15"/>
  <c r="G150" i="15"/>
  <c r="G151" i="15"/>
  <c r="G152" i="15"/>
  <c r="G153" i="15"/>
  <c r="G154" i="15"/>
  <c r="G145" i="15"/>
  <c r="G135" i="15"/>
  <c r="G136" i="15"/>
  <c r="G137" i="15"/>
  <c r="G138" i="15"/>
  <c r="G139" i="15"/>
  <c r="G140" i="15"/>
  <c r="G141" i="15"/>
  <c r="G142" i="15"/>
  <c r="G143" i="15"/>
  <c r="G134" i="15"/>
  <c r="G124" i="15"/>
  <c r="G125" i="15"/>
  <c r="G126" i="15"/>
  <c r="G127" i="15"/>
  <c r="G128" i="15"/>
  <c r="G129" i="15"/>
  <c r="G130" i="15"/>
  <c r="G131" i="15"/>
  <c r="G132" i="15"/>
  <c r="G123" i="15"/>
  <c r="G113" i="15"/>
  <c r="G114" i="15"/>
  <c r="G115" i="15"/>
  <c r="G116" i="15"/>
  <c r="G117" i="15"/>
  <c r="G118" i="15"/>
  <c r="G119" i="15"/>
  <c r="G120" i="15"/>
  <c r="G121" i="15"/>
  <c r="G112" i="15"/>
  <c r="G102" i="15"/>
  <c r="G103" i="15"/>
  <c r="G104" i="15"/>
  <c r="G105" i="15"/>
  <c r="G106" i="15"/>
  <c r="G107" i="15"/>
  <c r="G108" i="15"/>
  <c r="G109" i="15"/>
  <c r="G110" i="15"/>
  <c r="G101" i="15"/>
  <c r="G91" i="15"/>
  <c r="G92" i="15"/>
  <c r="G93" i="15"/>
  <c r="G94" i="15"/>
  <c r="G95" i="15"/>
  <c r="G96" i="15"/>
  <c r="G97" i="15"/>
  <c r="G98" i="15"/>
  <c r="G99" i="15"/>
  <c r="G90" i="15"/>
  <c r="G80" i="15"/>
  <c r="G81" i="15"/>
  <c r="G82" i="15"/>
  <c r="G83" i="15"/>
  <c r="G84" i="15"/>
  <c r="G85" i="15"/>
  <c r="G86" i="15"/>
  <c r="G87" i="15"/>
  <c r="G88" i="15"/>
  <c r="G79" i="15"/>
  <c r="G69" i="15"/>
  <c r="G70" i="15"/>
  <c r="G71" i="15"/>
  <c r="G72" i="15"/>
  <c r="G73" i="15"/>
  <c r="G74" i="15"/>
  <c r="G75" i="15"/>
  <c r="G76" i="15"/>
  <c r="G77" i="15"/>
  <c r="G68" i="15"/>
  <c r="G58" i="15"/>
  <c r="G59" i="15"/>
  <c r="G60" i="15"/>
  <c r="G61" i="15"/>
  <c r="G62" i="15"/>
  <c r="G63" i="15"/>
  <c r="G64" i="15"/>
  <c r="G65" i="15"/>
  <c r="G66" i="15"/>
  <c r="G57" i="15"/>
  <c r="G47" i="15"/>
  <c r="G48" i="15"/>
  <c r="G49" i="15"/>
  <c r="G50" i="15"/>
  <c r="G51" i="15"/>
  <c r="G52" i="15"/>
  <c r="G53" i="15"/>
  <c r="G54" i="15"/>
  <c r="G55" i="15"/>
  <c r="G46" i="15"/>
  <c r="G36" i="15"/>
  <c r="G37" i="15"/>
  <c r="G38" i="15"/>
  <c r="G39" i="15"/>
  <c r="G40" i="15"/>
  <c r="G41" i="15"/>
  <c r="G42" i="15"/>
  <c r="G43" i="15"/>
  <c r="G44" i="15"/>
  <c r="G35" i="15"/>
  <c r="G25" i="15"/>
  <c r="G26" i="15"/>
  <c r="G27" i="15"/>
  <c r="G28" i="15"/>
  <c r="G29" i="15"/>
  <c r="G30" i="15"/>
  <c r="G31" i="15"/>
  <c r="G32" i="15"/>
  <c r="G33" i="15"/>
  <c r="G24" i="15"/>
  <c r="G14" i="15"/>
  <c r="G15" i="15"/>
  <c r="G16" i="15"/>
  <c r="G17" i="15"/>
  <c r="G18" i="15"/>
  <c r="G19" i="15"/>
  <c r="G20" i="15"/>
  <c r="G21" i="15"/>
  <c r="G22" i="15"/>
  <c r="G2" i="15"/>
  <c r="G3" i="15"/>
  <c r="G4" i="15"/>
  <c r="G5" i="15"/>
  <c r="G6" i="15"/>
  <c r="G7" i="15"/>
  <c r="G8" i="15"/>
  <c r="G9" i="15"/>
  <c r="G10" i="15"/>
  <c r="G11" i="15"/>
  <c r="G13" i="15"/>
  <c r="G7" i="9" l="1"/>
  <c r="F16" i="9"/>
  <c r="F7" i="9"/>
  <c r="F8" i="9"/>
  <c r="F15" i="9"/>
  <c r="F9" i="9"/>
  <c r="F10" i="9"/>
  <c r="F11" i="9"/>
  <c r="F12" i="9"/>
  <c r="F13" i="9"/>
  <c r="F14" i="9"/>
  <c r="G8" i="9"/>
  <c r="G9" i="9"/>
  <c r="G10" i="9"/>
  <c r="G11" i="9"/>
  <c r="G12" i="9"/>
  <c r="G13" i="9"/>
  <c r="G14" i="9"/>
  <c r="G15" i="9"/>
  <c r="G16" i="9"/>
  <c r="F17" i="9"/>
  <c r="G17" i="9"/>
  <c r="J7" i="9" l="1"/>
  <c r="J16" i="9"/>
  <c r="J12" i="9"/>
  <c r="J10" i="9"/>
  <c r="J14" i="9"/>
  <c r="J11" i="9"/>
  <c r="J15" i="9"/>
  <c r="J13" i="9"/>
  <c r="J9" i="9"/>
  <c r="J8" i="9"/>
  <c r="J17" i="9"/>
  <c r="A10" i="15"/>
  <c r="G18" i="9" l="1"/>
  <c r="G19" i="9"/>
  <c r="G20" i="9"/>
  <c r="G21" i="9"/>
  <c r="G22" i="9"/>
  <c r="G23" i="9"/>
  <c r="G24" i="9"/>
  <c r="G25" i="9"/>
  <c r="G26" i="9"/>
  <c r="G27" i="9"/>
  <c r="G28" i="9"/>
  <c r="G29" i="9"/>
  <c r="G30" i="9"/>
  <c r="G31" i="9"/>
  <c r="G32" i="9"/>
  <c r="G33" i="9"/>
  <c r="G34" i="9"/>
  <c r="G35" i="9"/>
  <c r="G36" i="9"/>
  <c r="G37" i="9"/>
  <c r="G38" i="9"/>
  <c r="G39" i="9"/>
  <c r="G40" i="9"/>
  <c r="G41" i="9"/>
  <c r="G42" i="9"/>
  <c r="G43" i="9"/>
  <c r="G44" i="9"/>
  <c r="G45" i="9"/>
  <c r="H27" i="9"/>
  <c r="H6" i="9"/>
  <c r="A432" i="15" l="1"/>
  <c r="A433" i="15"/>
  <c r="A434" i="15"/>
  <c r="A435" i="15"/>
  <c r="A436" i="15"/>
  <c r="A437" i="15"/>
  <c r="A438" i="15"/>
  <c r="A439" i="15"/>
  <c r="A440" i="15"/>
  <c r="A431" i="15"/>
  <c r="A421" i="15" l="1"/>
  <c r="A422" i="15"/>
  <c r="A423" i="15"/>
  <c r="A424" i="15"/>
  <c r="A425" i="15"/>
  <c r="A426" i="15"/>
  <c r="A427" i="15"/>
  <c r="A428" i="15"/>
  <c r="A429" i="15"/>
  <c r="A420" i="15"/>
  <c r="A410" i="15"/>
  <c r="A411" i="15"/>
  <c r="A412" i="15"/>
  <c r="A413" i="15"/>
  <c r="A414" i="15"/>
  <c r="A415" i="15"/>
  <c r="A416" i="15"/>
  <c r="A417" i="15"/>
  <c r="A418" i="15"/>
  <c r="A409" i="15"/>
  <c r="A399" i="15"/>
  <c r="A400" i="15"/>
  <c r="A401" i="15"/>
  <c r="A402" i="15"/>
  <c r="A403" i="15"/>
  <c r="A404" i="15"/>
  <c r="A405" i="15"/>
  <c r="A406" i="15"/>
  <c r="A407" i="15"/>
  <c r="A398" i="15"/>
  <c r="A388" i="15"/>
  <c r="A389" i="15"/>
  <c r="A390" i="15"/>
  <c r="A391" i="15"/>
  <c r="A392" i="15"/>
  <c r="A393" i="15"/>
  <c r="A394" i="15"/>
  <c r="A395" i="15"/>
  <c r="A396" i="15"/>
  <c r="A387" i="15"/>
  <c r="A377" i="15"/>
  <c r="A378" i="15"/>
  <c r="A379" i="15"/>
  <c r="A380" i="15"/>
  <c r="A381" i="15"/>
  <c r="A382" i="15"/>
  <c r="A383" i="15"/>
  <c r="A384" i="15"/>
  <c r="A385" i="15"/>
  <c r="A376" i="15"/>
  <c r="A366" i="15"/>
  <c r="A367" i="15"/>
  <c r="A368" i="15"/>
  <c r="A369" i="15"/>
  <c r="A370" i="15"/>
  <c r="A371" i="15"/>
  <c r="A372" i="15"/>
  <c r="A373" i="15"/>
  <c r="A374" i="15"/>
  <c r="A365" i="15"/>
  <c r="A355" i="15"/>
  <c r="A356" i="15"/>
  <c r="A357" i="15"/>
  <c r="A358" i="15"/>
  <c r="A359" i="15"/>
  <c r="A360" i="15"/>
  <c r="A361" i="15"/>
  <c r="A362" i="15"/>
  <c r="A363" i="15"/>
  <c r="A354" i="15"/>
  <c r="A344" i="15"/>
  <c r="A345" i="15"/>
  <c r="A346" i="15"/>
  <c r="A347" i="15"/>
  <c r="A348" i="15"/>
  <c r="A349" i="15"/>
  <c r="A350" i="15"/>
  <c r="A351" i="15"/>
  <c r="A352" i="15"/>
  <c r="A343" i="15"/>
  <c r="A333" i="15"/>
  <c r="A334" i="15"/>
  <c r="A335" i="15"/>
  <c r="A336" i="15"/>
  <c r="A337" i="15"/>
  <c r="A338" i="15"/>
  <c r="A339" i="15"/>
  <c r="A340" i="15"/>
  <c r="A341" i="15"/>
  <c r="A332" i="15"/>
  <c r="A322" i="15"/>
  <c r="A323" i="15"/>
  <c r="A324" i="15"/>
  <c r="A325" i="15"/>
  <c r="A326" i="15"/>
  <c r="A327" i="15"/>
  <c r="A328" i="15"/>
  <c r="A329" i="15"/>
  <c r="A330" i="15"/>
  <c r="A321" i="15"/>
  <c r="A311" i="15"/>
  <c r="A312" i="15"/>
  <c r="A313" i="15"/>
  <c r="A314" i="15"/>
  <c r="A315" i="15"/>
  <c r="A316" i="15"/>
  <c r="A317" i="15"/>
  <c r="A318" i="15"/>
  <c r="A319" i="15"/>
  <c r="A310" i="15"/>
  <c r="A300" i="15"/>
  <c r="A301" i="15"/>
  <c r="A302" i="15"/>
  <c r="A303" i="15"/>
  <c r="A304" i="15"/>
  <c r="A305" i="15"/>
  <c r="A306" i="15"/>
  <c r="A307" i="15"/>
  <c r="A308" i="15"/>
  <c r="A299" i="15"/>
  <c r="A289" i="15"/>
  <c r="A290" i="15"/>
  <c r="A291" i="15"/>
  <c r="A292" i="15"/>
  <c r="A293" i="15"/>
  <c r="A294" i="15"/>
  <c r="A295" i="15"/>
  <c r="A296" i="15"/>
  <c r="A297" i="15"/>
  <c r="A288" i="15"/>
  <c r="A278" i="15"/>
  <c r="A279" i="15"/>
  <c r="A280" i="15"/>
  <c r="A281" i="15"/>
  <c r="A282" i="15"/>
  <c r="A283" i="15"/>
  <c r="A284" i="15"/>
  <c r="A285" i="15"/>
  <c r="A286" i="15"/>
  <c r="A277" i="15"/>
  <c r="A267" i="15"/>
  <c r="A268" i="15"/>
  <c r="A269" i="15"/>
  <c r="A270" i="15"/>
  <c r="A271" i="15"/>
  <c r="A272" i="15"/>
  <c r="A273" i="15"/>
  <c r="A274" i="15"/>
  <c r="A275" i="15"/>
  <c r="A266" i="15"/>
  <c r="A256" i="15"/>
  <c r="A257" i="15"/>
  <c r="A258" i="15"/>
  <c r="A259" i="15"/>
  <c r="A260" i="15"/>
  <c r="A261" i="15"/>
  <c r="A262" i="15"/>
  <c r="A263" i="15"/>
  <c r="A264" i="15"/>
  <c r="A255" i="15"/>
  <c r="A245" i="15"/>
  <c r="A246" i="15"/>
  <c r="A247" i="15"/>
  <c r="A248" i="15"/>
  <c r="A249" i="15"/>
  <c r="A250" i="15"/>
  <c r="A251" i="15"/>
  <c r="A252" i="15"/>
  <c r="A253" i="15"/>
  <c r="A244" i="15"/>
  <c r="A234" i="15"/>
  <c r="A235" i="15"/>
  <c r="A236" i="15"/>
  <c r="A237" i="15"/>
  <c r="A238" i="15"/>
  <c r="A239" i="15"/>
  <c r="A240" i="15"/>
  <c r="A241" i="15"/>
  <c r="A242" i="15"/>
  <c r="A233" i="15"/>
  <c r="A223" i="15"/>
  <c r="A224" i="15"/>
  <c r="A225" i="15"/>
  <c r="A226" i="15"/>
  <c r="A227" i="15"/>
  <c r="A228" i="15"/>
  <c r="A229" i="15"/>
  <c r="A230" i="15"/>
  <c r="A231" i="15"/>
  <c r="A222" i="15"/>
  <c r="A212" i="15"/>
  <c r="A213" i="15"/>
  <c r="A214" i="15"/>
  <c r="A215" i="15"/>
  <c r="A216" i="15"/>
  <c r="A217" i="15"/>
  <c r="A218" i="15"/>
  <c r="A219" i="15"/>
  <c r="A220" i="15"/>
  <c r="A211" i="15"/>
  <c r="A201" i="15"/>
  <c r="A202" i="15"/>
  <c r="A203" i="15"/>
  <c r="A204" i="15"/>
  <c r="A205" i="15"/>
  <c r="A206" i="15"/>
  <c r="A207" i="15"/>
  <c r="A208" i="15"/>
  <c r="A209" i="15"/>
  <c r="A200" i="15"/>
  <c r="A198" i="15"/>
  <c r="A190" i="15"/>
  <c r="A191" i="15"/>
  <c r="A192" i="15"/>
  <c r="A193" i="15"/>
  <c r="A194" i="15"/>
  <c r="A195" i="15"/>
  <c r="A196" i="15"/>
  <c r="A197" i="15"/>
  <c r="A189" i="15"/>
  <c r="A179" i="15"/>
  <c r="A180" i="15"/>
  <c r="A181" i="15"/>
  <c r="A182" i="15"/>
  <c r="A183" i="15"/>
  <c r="A184" i="15"/>
  <c r="A185" i="15"/>
  <c r="A186" i="15"/>
  <c r="A187" i="15"/>
  <c r="A178" i="15"/>
  <c r="A168" i="15"/>
  <c r="A169" i="15"/>
  <c r="A170" i="15"/>
  <c r="A171" i="15"/>
  <c r="A172" i="15"/>
  <c r="A173" i="15"/>
  <c r="A174" i="15"/>
  <c r="A175" i="15"/>
  <c r="A176" i="15"/>
  <c r="A167" i="15"/>
  <c r="A157" i="15"/>
  <c r="A158" i="15"/>
  <c r="A159" i="15"/>
  <c r="A160" i="15"/>
  <c r="A161" i="15"/>
  <c r="A162" i="15"/>
  <c r="A163" i="15"/>
  <c r="A164" i="15"/>
  <c r="A165" i="15"/>
  <c r="A156" i="15"/>
  <c r="A146" i="15"/>
  <c r="A147" i="15"/>
  <c r="A148" i="15"/>
  <c r="A149" i="15"/>
  <c r="A150" i="15"/>
  <c r="A151" i="15"/>
  <c r="A152" i="15"/>
  <c r="A153" i="15"/>
  <c r="A154" i="15"/>
  <c r="A145" i="15"/>
  <c r="A135" i="15"/>
  <c r="A136" i="15"/>
  <c r="A137" i="15"/>
  <c r="A138" i="15"/>
  <c r="A139" i="15"/>
  <c r="A140" i="15"/>
  <c r="A141" i="15"/>
  <c r="A142" i="15"/>
  <c r="A143" i="15"/>
  <c r="A134" i="15"/>
  <c r="A124" i="15"/>
  <c r="A125" i="15"/>
  <c r="A126" i="15"/>
  <c r="A127" i="15"/>
  <c r="A128" i="15"/>
  <c r="A129" i="15"/>
  <c r="A130" i="15"/>
  <c r="A131" i="15"/>
  <c r="A132" i="15"/>
  <c r="A123" i="15"/>
  <c r="A113" i="15"/>
  <c r="A114" i="15"/>
  <c r="A115" i="15"/>
  <c r="A116" i="15"/>
  <c r="A117" i="15"/>
  <c r="A118" i="15"/>
  <c r="A119" i="15"/>
  <c r="A120" i="15"/>
  <c r="A121" i="15"/>
  <c r="A112" i="15"/>
  <c r="A102" i="15"/>
  <c r="A103" i="15"/>
  <c r="A104" i="15"/>
  <c r="A105" i="15"/>
  <c r="A106" i="15"/>
  <c r="A107" i="15"/>
  <c r="A108" i="15"/>
  <c r="A109" i="15"/>
  <c r="A110" i="15"/>
  <c r="A101" i="15"/>
  <c r="A91" i="15"/>
  <c r="A92" i="15"/>
  <c r="A93" i="15"/>
  <c r="A94" i="15"/>
  <c r="A95" i="15"/>
  <c r="A96" i="15"/>
  <c r="A97" i="15"/>
  <c r="A98" i="15"/>
  <c r="A99" i="15"/>
  <c r="A90" i="15"/>
  <c r="A80" i="15"/>
  <c r="A81" i="15"/>
  <c r="A82" i="15"/>
  <c r="A83" i="15"/>
  <c r="A84" i="15"/>
  <c r="A85" i="15"/>
  <c r="A86" i="15"/>
  <c r="A87" i="15"/>
  <c r="A88" i="15"/>
  <c r="A79" i="15"/>
  <c r="A69" i="15"/>
  <c r="A70" i="15"/>
  <c r="A71" i="15"/>
  <c r="A72" i="15"/>
  <c r="A73" i="15"/>
  <c r="A74" i="15"/>
  <c r="A75" i="15"/>
  <c r="A76" i="15"/>
  <c r="A77" i="15"/>
  <c r="A68" i="15"/>
  <c r="A58" i="15"/>
  <c r="A59" i="15"/>
  <c r="A60" i="15"/>
  <c r="A61" i="15"/>
  <c r="A62" i="15"/>
  <c r="A63" i="15"/>
  <c r="A64" i="15"/>
  <c r="A65" i="15"/>
  <c r="A66" i="15"/>
  <c r="A57" i="15"/>
  <c r="A47" i="15"/>
  <c r="A48" i="15"/>
  <c r="A49" i="15"/>
  <c r="A50" i="15"/>
  <c r="A51" i="15"/>
  <c r="A52" i="15"/>
  <c r="A53" i="15"/>
  <c r="A54" i="15"/>
  <c r="A55" i="15"/>
  <c r="A46" i="15"/>
  <c r="A36" i="15"/>
  <c r="A37" i="15"/>
  <c r="A38" i="15"/>
  <c r="A39" i="15"/>
  <c r="A40" i="15"/>
  <c r="A41" i="15"/>
  <c r="A42" i="15"/>
  <c r="A43" i="15"/>
  <c r="A44" i="15"/>
  <c r="A35" i="15"/>
  <c r="A25" i="15"/>
  <c r="A26" i="15"/>
  <c r="A27" i="15"/>
  <c r="A28" i="15"/>
  <c r="A29" i="15"/>
  <c r="A30" i="15"/>
  <c r="A31" i="15"/>
  <c r="A32" i="15"/>
  <c r="A33" i="15"/>
  <c r="A24" i="15"/>
  <c r="A3" i="15"/>
  <c r="A4" i="15"/>
  <c r="A5" i="15"/>
  <c r="A6" i="15"/>
  <c r="A7" i="15"/>
  <c r="A8" i="15"/>
  <c r="A9" i="15"/>
  <c r="A11" i="15"/>
  <c r="A2" i="15"/>
  <c r="A14" i="15"/>
  <c r="A15" i="15"/>
  <c r="A16" i="15"/>
  <c r="A17" i="15"/>
  <c r="A18" i="15"/>
  <c r="A19" i="15"/>
  <c r="A20" i="15"/>
  <c r="A21" i="15"/>
  <c r="A22" i="15"/>
  <c r="A13" i="15"/>
  <c r="G14" i="11"/>
  <c r="G2" i="11"/>
  <c r="G440" i="11"/>
  <c r="G439" i="11"/>
  <c r="G438" i="11"/>
  <c r="G437" i="11"/>
  <c r="G436" i="11"/>
  <c r="G435" i="11"/>
  <c r="G434" i="11"/>
  <c r="G433" i="11"/>
  <c r="G431" i="11"/>
  <c r="G429" i="11"/>
  <c r="G428" i="11"/>
  <c r="G427" i="11"/>
  <c r="G426" i="11"/>
  <c r="G425" i="11"/>
  <c r="G424" i="11"/>
  <c r="G423" i="11"/>
  <c r="G422" i="11"/>
  <c r="G420" i="11"/>
  <c r="G418" i="11"/>
  <c r="G417" i="11"/>
  <c r="G416" i="11"/>
  <c r="G415" i="11"/>
  <c r="G414" i="11"/>
  <c r="G413" i="11"/>
  <c r="G412" i="11"/>
  <c r="G411" i="11"/>
  <c r="G409" i="11"/>
  <c r="G407" i="11"/>
  <c r="G406" i="11"/>
  <c r="G405" i="11"/>
  <c r="G404" i="11"/>
  <c r="G403" i="11"/>
  <c r="G402" i="11"/>
  <c r="G401" i="11"/>
  <c r="G400" i="11"/>
  <c r="G398" i="11"/>
  <c r="G396" i="11"/>
  <c r="G395" i="11"/>
  <c r="G394" i="11"/>
  <c r="G393" i="11"/>
  <c r="G392" i="11"/>
  <c r="G391" i="11"/>
  <c r="G390" i="11"/>
  <c r="G389" i="11"/>
  <c r="G388" i="11"/>
  <c r="G385" i="11"/>
  <c r="G384" i="11"/>
  <c r="G383" i="11"/>
  <c r="G382" i="11"/>
  <c r="G381" i="11"/>
  <c r="G380" i="11"/>
  <c r="G379" i="11"/>
  <c r="G378" i="11"/>
  <c r="G377" i="11"/>
  <c r="G376" i="11"/>
  <c r="G374" i="11"/>
  <c r="G373" i="11"/>
  <c r="G372" i="11"/>
  <c r="G371" i="11"/>
  <c r="G370" i="11"/>
  <c r="G369" i="11"/>
  <c r="G368" i="11"/>
  <c r="G367" i="11"/>
  <c r="G366" i="11"/>
  <c r="G365" i="11"/>
  <c r="G363" i="11"/>
  <c r="G362" i="11"/>
  <c r="G361" i="11"/>
  <c r="G360" i="11"/>
  <c r="G359" i="11"/>
  <c r="G358" i="11"/>
  <c r="G357" i="11"/>
  <c r="G356" i="11"/>
  <c r="G355" i="11"/>
  <c r="G354" i="11"/>
  <c r="G352" i="11"/>
  <c r="G351" i="11"/>
  <c r="G350" i="11"/>
  <c r="G349" i="11"/>
  <c r="G348" i="11"/>
  <c r="G347" i="11"/>
  <c r="G346" i="11"/>
  <c r="G345" i="11"/>
  <c r="G344" i="11"/>
  <c r="G343" i="11"/>
  <c r="G341" i="11"/>
  <c r="G340" i="11"/>
  <c r="G339" i="11"/>
  <c r="G338" i="11"/>
  <c r="G337" i="11"/>
  <c r="G336" i="11"/>
  <c r="G335" i="11"/>
  <c r="G334" i="11"/>
  <c r="G333" i="11"/>
  <c r="G332" i="11"/>
  <c r="G330" i="11"/>
  <c r="G329" i="11"/>
  <c r="G328" i="11"/>
  <c r="G327" i="11"/>
  <c r="G326" i="11"/>
  <c r="G325" i="11"/>
  <c r="G324" i="11"/>
  <c r="G323" i="11"/>
  <c r="G322" i="11"/>
  <c r="G321" i="11"/>
  <c r="G319" i="11"/>
  <c r="G318" i="11"/>
  <c r="G317" i="11"/>
  <c r="G316" i="11"/>
  <c r="G315" i="11"/>
  <c r="G314" i="11"/>
  <c r="G313" i="11"/>
  <c r="G312" i="11"/>
  <c r="G311" i="11"/>
  <c r="G310" i="11"/>
  <c r="G308" i="11"/>
  <c r="G307" i="11"/>
  <c r="G306" i="11"/>
  <c r="G305" i="11"/>
  <c r="G304" i="11"/>
  <c r="G303" i="11"/>
  <c r="G302" i="11"/>
  <c r="G301" i="11"/>
  <c r="G300" i="11"/>
  <c r="G299" i="11"/>
  <c r="G297" i="11"/>
  <c r="G296" i="11"/>
  <c r="G295" i="11"/>
  <c r="G294" i="11"/>
  <c r="G293" i="11"/>
  <c r="G292" i="11"/>
  <c r="G291" i="11"/>
  <c r="G290" i="11"/>
  <c r="G289" i="11"/>
  <c r="G288" i="11"/>
  <c r="G286" i="11"/>
  <c r="G285" i="11"/>
  <c r="G284" i="11"/>
  <c r="G283" i="11"/>
  <c r="G282" i="11"/>
  <c r="G281" i="11"/>
  <c r="G280" i="11"/>
  <c r="G279" i="11"/>
  <c r="G278" i="11"/>
  <c r="G277" i="11"/>
  <c r="G275" i="11"/>
  <c r="G274" i="11"/>
  <c r="G273" i="11"/>
  <c r="G272" i="11"/>
  <c r="G271" i="11"/>
  <c r="G270" i="11"/>
  <c r="G269" i="11"/>
  <c r="G268" i="11"/>
  <c r="G267" i="11"/>
  <c r="G266" i="11"/>
  <c r="G264" i="11"/>
  <c r="G263" i="11"/>
  <c r="G262" i="11"/>
  <c r="G261" i="11"/>
  <c r="G260" i="11"/>
  <c r="G259" i="11"/>
  <c r="G258" i="11"/>
  <c r="G257" i="11"/>
  <c r="G256" i="11"/>
  <c r="G255" i="11"/>
  <c r="G253" i="11"/>
  <c r="G252" i="11"/>
  <c r="G251" i="11"/>
  <c r="G250" i="11"/>
  <c r="G249" i="11"/>
  <c r="G248" i="11"/>
  <c r="G247" i="11"/>
  <c r="G246" i="11"/>
  <c r="G245" i="11"/>
  <c r="G244" i="11"/>
  <c r="G242" i="11"/>
  <c r="G241" i="11"/>
  <c r="G240" i="11"/>
  <c r="G239" i="11"/>
  <c r="G238" i="11"/>
  <c r="G237" i="11"/>
  <c r="G236" i="11"/>
  <c r="G235" i="11"/>
  <c r="G234" i="11"/>
  <c r="G233" i="11"/>
  <c r="G225" i="11"/>
  <c r="G222" i="11"/>
  <c r="G219" i="11"/>
  <c r="G217" i="11"/>
  <c r="G214" i="11"/>
  <c r="G213" i="11"/>
  <c r="G211" i="11"/>
  <c r="G203" i="11"/>
  <c r="G200" i="11"/>
  <c r="G197" i="11"/>
  <c r="G195" i="11"/>
  <c r="G192" i="11"/>
  <c r="G191" i="11"/>
  <c r="G189" i="11"/>
  <c r="G183" i="11"/>
  <c r="G181" i="11"/>
  <c r="G179" i="11"/>
  <c r="G178" i="11"/>
  <c r="G175" i="11"/>
  <c r="G174" i="11"/>
  <c r="G173" i="11"/>
  <c r="G170" i="11"/>
  <c r="G169" i="11"/>
  <c r="G167" i="11"/>
  <c r="G161" i="11"/>
  <c r="G160" i="11"/>
  <c r="G159" i="11"/>
  <c r="G157" i="11"/>
  <c r="G156" i="11"/>
  <c r="G153" i="11"/>
  <c r="G152" i="11"/>
  <c r="G151" i="11"/>
  <c r="G150" i="11"/>
  <c r="G148" i="11"/>
  <c r="G147" i="11"/>
  <c r="G146" i="11"/>
  <c r="G145" i="11"/>
  <c r="G139" i="11"/>
  <c r="G138" i="11"/>
  <c r="G137" i="11"/>
  <c r="G135" i="11"/>
  <c r="G134" i="11"/>
  <c r="G131" i="11"/>
  <c r="G130" i="11"/>
  <c r="G129" i="11"/>
  <c r="G128" i="11"/>
  <c r="G127" i="11"/>
  <c r="G126" i="11"/>
  <c r="G125" i="11"/>
  <c r="G123" i="11"/>
  <c r="G121" i="11"/>
  <c r="G120" i="11"/>
  <c r="G119" i="11"/>
  <c r="G118" i="11"/>
  <c r="G117" i="11"/>
  <c r="G116" i="11"/>
  <c r="G115" i="11"/>
  <c r="G114" i="11"/>
  <c r="G113" i="11"/>
  <c r="G112" i="11"/>
  <c r="G110" i="11"/>
  <c r="G109" i="11"/>
  <c r="G108" i="11"/>
  <c r="G107" i="11"/>
  <c r="G106" i="11"/>
  <c r="G105" i="11"/>
  <c r="G104" i="11"/>
  <c r="G103" i="11"/>
  <c r="G102" i="11"/>
  <c r="G101" i="11"/>
  <c r="G99" i="11"/>
  <c r="G98" i="11"/>
  <c r="G97" i="11"/>
  <c r="G96" i="11"/>
  <c r="G95" i="11"/>
  <c r="G94" i="11"/>
  <c r="G93" i="11"/>
  <c r="G92" i="11"/>
  <c r="G91" i="11"/>
  <c r="G90" i="11"/>
  <c r="G88" i="11"/>
  <c r="G87" i="11"/>
  <c r="G86" i="11"/>
  <c r="G85" i="11"/>
  <c r="G84" i="11"/>
  <c r="G83" i="11"/>
  <c r="G82" i="11"/>
  <c r="G81" i="11"/>
  <c r="G80" i="11"/>
  <c r="G79" i="11"/>
  <c r="G77" i="11"/>
  <c r="G76" i="11"/>
  <c r="G75" i="11"/>
  <c r="G74" i="11"/>
  <c r="G73" i="11"/>
  <c r="G72" i="11"/>
  <c r="G71" i="11"/>
  <c r="G70" i="11"/>
  <c r="G69" i="11"/>
  <c r="G68" i="11"/>
  <c r="G66" i="11"/>
  <c r="G65" i="11"/>
  <c r="G64" i="11"/>
  <c r="G63" i="11"/>
  <c r="G62" i="11"/>
  <c r="G61" i="11"/>
  <c r="G60" i="11"/>
  <c r="G59" i="11"/>
  <c r="G58" i="11"/>
  <c r="G57" i="11"/>
  <c r="G55" i="11"/>
  <c r="G54" i="11"/>
  <c r="G53" i="11"/>
  <c r="G52" i="11"/>
  <c r="G51" i="11"/>
  <c r="G50" i="11"/>
  <c r="G49" i="11"/>
  <c r="G48" i="11"/>
  <c r="G47" i="11"/>
  <c r="G46" i="11"/>
  <c r="G44" i="11"/>
  <c r="G43" i="11"/>
  <c r="G42" i="11"/>
  <c r="G41" i="11"/>
  <c r="G40" i="11"/>
  <c r="G39" i="11"/>
  <c r="G38" i="11"/>
  <c r="G37" i="11"/>
  <c r="G36" i="11"/>
  <c r="G35" i="11"/>
  <c r="G33" i="11"/>
  <c r="G32" i="11"/>
  <c r="G31" i="11"/>
  <c r="G30" i="11"/>
  <c r="G29" i="11"/>
  <c r="G28" i="11"/>
  <c r="G27" i="11"/>
  <c r="G26" i="11"/>
  <c r="G25" i="11"/>
  <c r="G24" i="11"/>
  <c r="G22" i="11"/>
  <c r="G21" i="11"/>
  <c r="G20" i="11"/>
  <c r="G19" i="11"/>
  <c r="G18" i="11"/>
  <c r="G17" i="11"/>
  <c r="G16" i="11"/>
  <c r="G15" i="11"/>
  <c r="G13" i="11"/>
  <c r="G11" i="11"/>
  <c r="G10" i="11"/>
  <c r="G9" i="11"/>
  <c r="G8" i="11"/>
  <c r="G7" i="11"/>
  <c r="G6" i="11"/>
  <c r="G5" i="11"/>
  <c r="G4" i="11"/>
  <c r="G3" i="11"/>
  <c r="G124" i="11"/>
  <c r="G132" i="11"/>
  <c r="G136" i="11"/>
  <c r="G140" i="11"/>
  <c r="G141" i="11"/>
  <c r="G142" i="11"/>
  <c r="G143" i="11"/>
  <c r="G149" i="11"/>
  <c r="G154" i="11"/>
  <c r="G158" i="11"/>
  <c r="G162" i="11"/>
  <c r="G163" i="11"/>
  <c r="G164" i="11"/>
  <c r="G165" i="11"/>
  <c r="G168" i="11"/>
  <c r="G171" i="11"/>
  <c r="G172" i="11"/>
  <c r="G176" i="11"/>
  <c r="G180" i="11"/>
  <c r="G182" i="11"/>
  <c r="G184" i="11"/>
  <c r="G185" i="11"/>
  <c r="G186" i="11"/>
  <c r="G187" i="11"/>
  <c r="G190" i="11"/>
  <c r="G193" i="11"/>
  <c r="G194" i="11"/>
  <c r="G196" i="11"/>
  <c r="G198" i="11"/>
  <c r="G201" i="11"/>
  <c r="G202" i="11"/>
  <c r="G204" i="11"/>
  <c r="G205" i="11"/>
  <c r="G206" i="11"/>
  <c r="G207" i="11"/>
  <c r="G208" i="11"/>
  <c r="G209" i="11"/>
  <c r="G212" i="11"/>
  <c r="G215" i="11"/>
  <c r="G216" i="11"/>
  <c r="G218" i="11"/>
  <c r="G220" i="11"/>
  <c r="G223" i="11"/>
  <c r="G224" i="11"/>
  <c r="G226" i="11"/>
  <c r="G227" i="11"/>
  <c r="G228" i="11"/>
  <c r="G229" i="11"/>
  <c r="G230" i="11"/>
  <c r="G231" i="11"/>
  <c r="G432" i="11" l="1"/>
  <c r="G421" i="11"/>
  <c r="G410" i="11"/>
  <c r="G399" i="11"/>
  <c r="G387" i="11"/>
  <c r="H45" i="9"/>
  <c r="E889" i="7"/>
  <c r="F889" i="7"/>
  <c r="I889" i="7"/>
  <c r="J889" i="7"/>
  <c r="K889" i="7"/>
  <c r="E921" i="7"/>
  <c r="F921" i="7"/>
  <c r="I921" i="7"/>
  <c r="J921" i="7"/>
  <c r="K921" i="7"/>
  <c r="E953" i="7"/>
  <c r="F953" i="7"/>
  <c r="I953" i="7"/>
  <c r="J953" i="7"/>
  <c r="K953" i="7"/>
  <c r="E985" i="7"/>
  <c r="F985" i="7"/>
  <c r="I985" i="7"/>
  <c r="J985" i="7"/>
  <c r="K985" i="7"/>
  <c r="E1017" i="7"/>
  <c r="F1017" i="7"/>
  <c r="I1017" i="7"/>
  <c r="J1017" i="7"/>
  <c r="K1017" i="7"/>
  <c r="E1049" i="7"/>
  <c r="F1049" i="7"/>
  <c r="I1049" i="7"/>
  <c r="J1049" i="7"/>
  <c r="K1049" i="7"/>
  <c r="E1081" i="7"/>
  <c r="F1081" i="7"/>
  <c r="I1081" i="7"/>
  <c r="J1081" i="7"/>
  <c r="K1081" i="7"/>
  <c r="E1113" i="7"/>
  <c r="F1113" i="7"/>
  <c r="I1113" i="7"/>
  <c r="J1113" i="7"/>
  <c r="K1113" i="7"/>
  <c r="E1145" i="7"/>
  <c r="F1145" i="7"/>
  <c r="I1145" i="7"/>
  <c r="J1145" i="7"/>
  <c r="K1145" i="7"/>
  <c r="E1177" i="7"/>
  <c r="F1177" i="7"/>
  <c r="I1177" i="7"/>
  <c r="J1177" i="7"/>
  <c r="K1177" i="7"/>
  <c r="E1209" i="7"/>
  <c r="F1209" i="7"/>
  <c r="I1209" i="7"/>
  <c r="J1209" i="7"/>
  <c r="K1209" i="7"/>
  <c r="E1241" i="7"/>
  <c r="F1241" i="7"/>
  <c r="I1241" i="7"/>
  <c r="J1241" i="7"/>
  <c r="K1241" i="7"/>
  <c r="E1273" i="7"/>
  <c r="F1273" i="7"/>
  <c r="I1273" i="7"/>
  <c r="J1273" i="7"/>
  <c r="K1273" i="7"/>
  <c r="E1305" i="7"/>
  <c r="F1305" i="7"/>
  <c r="I1305" i="7"/>
  <c r="J1305" i="7"/>
  <c r="K1305" i="7"/>
  <c r="B432" i="11"/>
  <c r="G1284" i="7" s="1"/>
  <c r="C432" i="11"/>
  <c r="E1284" i="7" s="1"/>
  <c r="D432" i="11"/>
  <c r="E432" i="11"/>
  <c r="B433" i="11"/>
  <c r="G1285" i="7" s="1"/>
  <c r="C433" i="11"/>
  <c r="E1285" i="7" s="1"/>
  <c r="D433" i="11"/>
  <c r="E433" i="11"/>
  <c r="B434" i="11"/>
  <c r="G1286" i="7" s="1"/>
  <c r="C434" i="11"/>
  <c r="E1286" i="7" s="1"/>
  <c r="D434" i="11"/>
  <c r="F1286" i="7" s="1"/>
  <c r="E434" i="11"/>
  <c r="B435" i="11"/>
  <c r="G1287" i="7" s="1"/>
  <c r="C435" i="11"/>
  <c r="E1287" i="7" s="1"/>
  <c r="D435" i="11"/>
  <c r="E435" i="11"/>
  <c r="B436" i="11"/>
  <c r="G1288" i="7" s="1"/>
  <c r="C436" i="11"/>
  <c r="E1288" i="7" s="1"/>
  <c r="E1301" i="7" s="1"/>
  <c r="D436" i="11"/>
  <c r="E436" i="11"/>
  <c r="B437" i="11"/>
  <c r="G1289" i="7" s="1"/>
  <c r="C437" i="11"/>
  <c r="E1289" i="7" s="1"/>
  <c r="I1302" i="7" s="1"/>
  <c r="D437" i="11"/>
  <c r="E437" i="11"/>
  <c r="B438" i="11"/>
  <c r="G1290" i="7" s="1"/>
  <c r="C438" i="11"/>
  <c r="E1290" i="7" s="1"/>
  <c r="E1303" i="7" s="1"/>
  <c r="D438" i="11"/>
  <c r="E438" i="11"/>
  <c r="B439" i="11"/>
  <c r="G1291" i="7" s="1"/>
  <c r="C439" i="11"/>
  <c r="E1291" i="7" s="1"/>
  <c r="D439" i="11"/>
  <c r="F1291" i="7" s="1"/>
  <c r="E439" i="11"/>
  <c r="B440" i="11"/>
  <c r="G1292" i="7" s="1"/>
  <c r="C440" i="11"/>
  <c r="E1292" i="7" s="1"/>
  <c r="D440" i="11"/>
  <c r="F1292" i="7" s="1"/>
  <c r="E440" i="11"/>
  <c r="B410" i="11"/>
  <c r="G1220" i="7" s="1"/>
  <c r="C410" i="11"/>
  <c r="E1220" i="7" s="1"/>
  <c r="E1233" i="7" s="1"/>
  <c r="D410" i="11"/>
  <c r="E410" i="11"/>
  <c r="B411" i="11"/>
  <c r="G1221" i="7" s="1"/>
  <c r="C411" i="11"/>
  <c r="E1221" i="7" s="1"/>
  <c r="D411" i="11"/>
  <c r="E411" i="11"/>
  <c r="B412" i="11"/>
  <c r="G1222" i="7" s="1"/>
  <c r="C412" i="11"/>
  <c r="E1222" i="7" s="1"/>
  <c r="D412" i="11"/>
  <c r="E412" i="11"/>
  <c r="B413" i="11"/>
  <c r="C413" i="11"/>
  <c r="E1223" i="7" s="1"/>
  <c r="D413" i="11"/>
  <c r="E413" i="11"/>
  <c r="B414" i="11"/>
  <c r="G1224" i="7" s="1"/>
  <c r="C414" i="11"/>
  <c r="E1224" i="7" s="1"/>
  <c r="F1237" i="7" s="1"/>
  <c r="D414" i="11"/>
  <c r="F1224" i="7" s="1"/>
  <c r="E414" i="11"/>
  <c r="B415" i="11"/>
  <c r="G1225" i="7" s="1"/>
  <c r="C415" i="11"/>
  <c r="E1225" i="7" s="1"/>
  <c r="D415" i="11"/>
  <c r="E415" i="11"/>
  <c r="B416" i="11"/>
  <c r="G1226" i="7" s="1"/>
  <c r="C416" i="11"/>
  <c r="E1226" i="7" s="1"/>
  <c r="F1239" i="7" s="1"/>
  <c r="D416" i="11"/>
  <c r="E416" i="11"/>
  <c r="B417" i="11"/>
  <c r="G1227" i="7" s="1"/>
  <c r="C417" i="11"/>
  <c r="E1227" i="7" s="1"/>
  <c r="E1240" i="7" s="1"/>
  <c r="D417" i="11"/>
  <c r="E417" i="11"/>
  <c r="B418" i="11"/>
  <c r="G1228" i="7" s="1"/>
  <c r="C418" i="11"/>
  <c r="E1228" i="7" s="1"/>
  <c r="D418" i="11"/>
  <c r="F1228" i="7" s="1"/>
  <c r="E418" i="11"/>
  <c r="C409" i="11"/>
  <c r="D409" i="11"/>
  <c r="E409" i="11"/>
  <c r="B409" i="11"/>
  <c r="G1219" i="7" s="1"/>
  <c r="B407" i="11"/>
  <c r="G1196" i="7" s="1"/>
  <c r="C407" i="11"/>
  <c r="E1196" i="7" s="1"/>
  <c r="D407" i="11"/>
  <c r="E407" i="11"/>
  <c r="B399" i="11"/>
  <c r="G1188" i="7" s="1"/>
  <c r="C399" i="11"/>
  <c r="E1188" i="7" s="1"/>
  <c r="F1201" i="7" s="1"/>
  <c r="D399" i="11"/>
  <c r="E399" i="11"/>
  <c r="B400" i="11"/>
  <c r="G1189" i="7" s="1"/>
  <c r="C400" i="11"/>
  <c r="E1189" i="7" s="1"/>
  <c r="D400" i="11"/>
  <c r="E400" i="11"/>
  <c r="B401" i="11"/>
  <c r="G1190" i="7" s="1"/>
  <c r="C401" i="11"/>
  <c r="E1190" i="7" s="1"/>
  <c r="D401" i="11"/>
  <c r="E401" i="11"/>
  <c r="B402" i="11"/>
  <c r="G1191" i="7" s="1"/>
  <c r="C402" i="11"/>
  <c r="E1191" i="7" s="1"/>
  <c r="D402" i="11"/>
  <c r="E402" i="11"/>
  <c r="B403" i="11"/>
  <c r="G1192" i="7" s="1"/>
  <c r="C403" i="11"/>
  <c r="E1192" i="7" s="1"/>
  <c r="D403" i="11"/>
  <c r="E403" i="11"/>
  <c r="B404" i="11"/>
  <c r="G1193" i="7" s="1"/>
  <c r="C404" i="11"/>
  <c r="E1193" i="7" s="1"/>
  <c r="E1206" i="7" s="1"/>
  <c r="D404" i="11"/>
  <c r="E404" i="11"/>
  <c r="B405" i="11"/>
  <c r="G1194" i="7" s="1"/>
  <c r="C405" i="11"/>
  <c r="E1194" i="7" s="1"/>
  <c r="E1207" i="7" s="1"/>
  <c r="D405" i="11"/>
  <c r="E405" i="11"/>
  <c r="B406" i="11"/>
  <c r="C406" i="11"/>
  <c r="E1195" i="7" s="1"/>
  <c r="I1208" i="7" s="1"/>
  <c r="D406" i="11"/>
  <c r="E406" i="11"/>
  <c r="C398" i="11"/>
  <c r="D398" i="11"/>
  <c r="E398" i="11"/>
  <c r="B398" i="11"/>
  <c r="G1187" i="7" s="1"/>
  <c r="B421" i="11"/>
  <c r="G1252" i="7" s="1"/>
  <c r="C421" i="11"/>
  <c r="E1252" i="7" s="1"/>
  <c r="E1265" i="7" s="1"/>
  <c r="D421" i="11"/>
  <c r="E421" i="11"/>
  <c r="B422" i="11"/>
  <c r="G1253" i="7" s="1"/>
  <c r="C422" i="11"/>
  <c r="E1253" i="7" s="1"/>
  <c r="D422" i="11"/>
  <c r="E422" i="11"/>
  <c r="B423" i="11"/>
  <c r="G1254" i="7" s="1"/>
  <c r="C423" i="11"/>
  <c r="E1254" i="7" s="1"/>
  <c r="D423" i="11"/>
  <c r="E423" i="11"/>
  <c r="B424" i="11"/>
  <c r="G1255" i="7" s="1"/>
  <c r="C424" i="11"/>
  <c r="E1255" i="7" s="1"/>
  <c r="K1268" i="7" s="1"/>
  <c r="D424" i="11"/>
  <c r="E424" i="11"/>
  <c r="B425" i="11"/>
  <c r="G1256" i="7" s="1"/>
  <c r="C425" i="11"/>
  <c r="E1256" i="7" s="1"/>
  <c r="E1269" i="7" s="1"/>
  <c r="D425" i="11"/>
  <c r="E425" i="11"/>
  <c r="B426" i="11"/>
  <c r="G1257" i="7" s="1"/>
  <c r="C426" i="11"/>
  <c r="E1257" i="7" s="1"/>
  <c r="D426" i="11"/>
  <c r="E426" i="11"/>
  <c r="B427" i="11"/>
  <c r="G1258" i="7" s="1"/>
  <c r="C427" i="11"/>
  <c r="E1258" i="7" s="1"/>
  <c r="E1271" i="7" s="1"/>
  <c r="D427" i="11"/>
  <c r="E427" i="11"/>
  <c r="B428" i="11"/>
  <c r="G1259" i="7" s="1"/>
  <c r="C428" i="11"/>
  <c r="E1259" i="7" s="1"/>
  <c r="D428" i="11"/>
  <c r="E428" i="11"/>
  <c r="B429" i="11"/>
  <c r="G1260" i="7" s="1"/>
  <c r="C429" i="11"/>
  <c r="E1260" i="7" s="1"/>
  <c r="D429" i="11"/>
  <c r="E429" i="11"/>
  <c r="E420" i="11"/>
  <c r="D420" i="11"/>
  <c r="C420" i="11"/>
  <c r="B420" i="11"/>
  <c r="G1251" i="7" s="1"/>
  <c r="E431" i="11"/>
  <c r="D431" i="11"/>
  <c r="C431" i="11"/>
  <c r="B431" i="11"/>
  <c r="G1283" i="7" s="1"/>
  <c r="B388" i="11"/>
  <c r="G1156" i="7" s="1"/>
  <c r="C388" i="11"/>
  <c r="E1156" i="7" s="1"/>
  <c r="E1169" i="7" s="1"/>
  <c r="D388" i="11"/>
  <c r="E388" i="11"/>
  <c r="B389" i="11"/>
  <c r="G1157" i="7" s="1"/>
  <c r="C389" i="11"/>
  <c r="E1157" i="7" s="1"/>
  <c r="D389" i="11"/>
  <c r="E389" i="11"/>
  <c r="B390" i="11"/>
  <c r="G1158" i="7" s="1"/>
  <c r="C390" i="11"/>
  <c r="E1158" i="7" s="1"/>
  <c r="D390" i="11"/>
  <c r="E390" i="11"/>
  <c r="B391" i="11"/>
  <c r="G1159" i="7" s="1"/>
  <c r="C391" i="11"/>
  <c r="E1159" i="7" s="1"/>
  <c r="D391" i="11"/>
  <c r="E391" i="11"/>
  <c r="B392" i="11"/>
  <c r="G1160" i="7" s="1"/>
  <c r="C392" i="11"/>
  <c r="E1160" i="7" s="1"/>
  <c r="D392" i="11"/>
  <c r="E392" i="11"/>
  <c r="B393" i="11"/>
  <c r="G1161" i="7" s="1"/>
  <c r="C393" i="11"/>
  <c r="E1161" i="7" s="1"/>
  <c r="D393" i="11"/>
  <c r="E393" i="11"/>
  <c r="B394" i="11"/>
  <c r="G1162" i="7" s="1"/>
  <c r="C394" i="11"/>
  <c r="E1162" i="7" s="1"/>
  <c r="D394" i="11"/>
  <c r="E394" i="11"/>
  <c r="B395" i="11"/>
  <c r="G1163" i="7" s="1"/>
  <c r="C395" i="11"/>
  <c r="E1163" i="7" s="1"/>
  <c r="E1176" i="7" s="1"/>
  <c r="D395" i="11"/>
  <c r="E395" i="11"/>
  <c r="B396" i="11"/>
  <c r="G1164" i="7" s="1"/>
  <c r="C396" i="11"/>
  <c r="E1164" i="7" s="1"/>
  <c r="D396" i="11"/>
  <c r="E396" i="11"/>
  <c r="C387" i="11"/>
  <c r="D387" i="11"/>
  <c r="E387" i="11"/>
  <c r="B387" i="11"/>
  <c r="G1155" i="7" s="1"/>
  <c r="B385" i="11"/>
  <c r="G1132" i="7" s="1"/>
  <c r="C385" i="11"/>
  <c r="E1132" i="7" s="1"/>
  <c r="D385" i="11"/>
  <c r="E385" i="11"/>
  <c r="B277" i="11"/>
  <c r="G835" i="7" s="1"/>
  <c r="C277" i="11"/>
  <c r="D277" i="11"/>
  <c r="E277" i="11"/>
  <c r="B278" i="11"/>
  <c r="G836" i="7" s="1"/>
  <c r="C278" i="11"/>
  <c r="E836" i="7" s="1"/>
  <c r="D278" i="11"/>
  <c r="E278" i="11"/>
  <c r="B279" i="11"/>
  <c r="G837" i="7" s="1"/>
  <c r="C279" i="11"/>
  <c r="E837" i="7" s="1"/>
  <c r="F850" i="7" s="1"/>
  <c r="D279" i="11"/>
  <c r="E279" i="11"/>
  <c r="B280" i="11"/>
  <c r="G838" i="7" s="1"/>
  <c r="C280" i="11"/>
  <c r="E838" i="7" s="1"/>
  <c r="D280" i="11"/>
  <c r="E280" i="11"/>
  <c r="B281" i="11"/>
  <c r="G839" i="7" s="1"/>
  <c r="C281" i="11"/>
  <c r="E839" i="7" s="1"/>
  <c r="D281" i="11"/>
  <c r="E281" i="11"/>
  <c r="B282" i="11"/>
  <c r="G840" i="7" s="1"/>
  <c r="C282" i="11"/>
  <c r="E840" i="7" s="1"/>
  <c r="D282" i="11"/>
  <c r="E282" i="11"/>
  <c r="B283" i="11"/>
  <c r="G841" i="7" s="1"/>
  <c r="C283" i="11"/>
  <c r="E841" i="7" s="1"/>
  <c r="D283" i="11"/>
  <c r="E283" i="11"/>
  <c r="B284" i="11"/>
  <c r="G842" i="7" s="1"/>
  <c r="C284" i="11"/>
  <c r="E842" i="7" s="1"/>
  <c r="K855" i="7" s="1"/>
  <c r="D284" i="11"/>
  <c r="E284" i="11"/>
  <c r="B285" i="11"/>
  <c r="G843" i="7" s="1"/>
  <c r="C285" i="11"/>
  <c r="E843" i="7" s="1"/>
  <c r="K856" i="7" s="1"/>
  <c r="D285" i="11"/>
  <c r="E285" i="11"/>
  <c r="B286" i="11"/>
  <c r="G844" i="7" s="1"/>
  <c r="C286" i="11"/>
  <c r="E844" i="7" s="1"/>
  <c r="D286" i="11"/>
  <c r="E286" i="11"/>
  <c r="B288" i="11"/>
  <c r="G867" i="7" s="1"/>
  <c r="C288" i="11"/>
  <c r="D288" i="11"/>
  <c r="E288" i="11"/>
  <c r="B289" i="11"/>
  <c r="G868" i="7" s="1"/>
  <c r="C289" i="11"/>
  <c r="E868" i="7" s="1"/>
  <c r="D289" i="11"/>
  <c r="E289" i="11"/>
  <c r="B290" i="11"/>
  <c r="G869" i="7" s="1"/>
  <c r="C290" i="11"/>
  <c r="E869" i="7" s="1"/>
  <c r="D290" i="11"/>
  <c r="E290" i="11"/>
  <c r="B291" i="11"/>
  <c r="G870" i="7" s="1"/>
  <c r="C291" i="11"/>
  <c r="E870" i="7" s="1"/>
  <c r="D291" i="11"/>
  <c r="E291" i="11"/>
  <c r="B292" i="11"/>
  <c r="G871" i="7" s="1"/>
  <c r="C292" i="11"/>
  <c r="E871" i="7" s="1"/>
  <c r="D292" i="11"/>
  <c r="E292" i="11"/>
  <c r="B293" i="11"/>
  <c r="G872" i="7" s="1"/>
  <c r="C293" i="11"/>
  <c r="E872" i="7" s="1"/>
  <c r="D293" i="11"/>
  <c r="E293" i="11"/>
  <c r="B294" i="11"/>
  <c r="G873" i="7" s="1"/>
  <c r="C294" i="11"/>
  <c r="E873" i="7" s="1"/>
  <c r="E886" i="7" s="1"/>
  <c r="D294" i="11"/>
  <c r="E294" i="11"/>
  <c r="B295" i="11"/>
  <c r="G874" i="7" s="1"/>
  <c r="C295" i="11"/>
  <c r="E874" i="7" s="1"/>
  <c r="D295" i="11"/>
  <c r="E295" i="11"/>
  <c r="B296" i="11"/>
  <c r="G875" i="7" s="1"/>
  <c r="C296" i="11"/>
  <c r="E875" i="7" s="1"/>
  <c r="D296" i="11"/>
  <c r="E296" i="11"/>
  <c r="B297" i="11"/>
  <c r="G876" i="7" s="1"/>
  <c r="C297" i="11"/>
  <c r="E876" i="7" s="1"/>
  <c r="D297" i="11"/>
  <c r="E297" i="11"/>
  <c r="B299" i="11"/>
  <c r="G899" i="7" s="1"/>
  <c r="C299" i="11"/>
  <c r="D299" i="11"/>
  <c r="E299" i="11"/>
  <c r="B300" i="11"/>
  <c r="G900" i="7" s="1"/>
  <c r="C300" i="11"/>
  <c r="E900" i="7" s="1"/>
  <c r="E913" i="7" s="1"/>
  <c r="D300" i="11"/>
  <c r="E300" i="11"/>
  <c r="B301" i="11"/>
  <c r="G901" i="7" s="1"/>
  <c r="C301" i="11"/>
  <c r="E901" i="7" s="1"/>
  <c r="D301" i="11"/>
  <c r="E301" i="11"/>
  <c r="B302" i="11"/>
  <c r="G902" i="7" s="1"/>
  <c r="C302" i="11"/>
  <c r="E902" i="7" s="1"/>
  <c r="D302" i="11"/>
  <c r="E302" i="11"/>
  <c r="B303" i="11"/>
  <c r="G903" i="7" s="1"/>
  <c r="C303" i="11"/>
  <c r="E903" i="7" s="1"/>
  <c r="D303" i="11"/>
  <c r="E303" i="11"/>
  <c r="B304" i="11"/>
  <c r="G904" i="7" s="1"/>
  <c r="C304" i="11"/>
  <c r="E904" i="7" s="1"/>
  <c r="D304" i="11"/>
  <c r="E304" i="11"/>
  <c r="B305" i="11"/>
  <c r="G905" i="7" s="1"/>
  <c r="C305" i="11"/>
  <c r="D305" i="11"/>
  <c r="E305" i="11"/>
  <c r="B306" i="11"/>
  <c r="G906" i="7" s="1"/>
  <c r="C306" i="11"/>
  <c r="E906" i="7" s="1"/>
  <c r="F919" i="7" s="1"/>
  <c r="D306" i="11"/>
  <c r="E306" i="11"/>
  <c r="B307" i="11"/>
  <c r="G907" i="7" s="1"/>
  <c r="C307" i="11"/>
  <c r="E907" i="7" s="1"/>
  <c r="E920" i="7" s="1"/>
  <c r="D307" i="11"/>
  <c r="E307" i="11"/>
  <c r="B308" i="11"/>
  <c r="G908" i="7" s="1"/>
  <c r="C308" i="11"/>
  <c r="E908" i="7" s="1"/>
  <c r="D308" i="11"/>
  <c r="E308" i="11"/>
  <c r="B310" i="11"/>
  <c r="G931" i="7" s="1"/>
  <c r="C310" i="11"/>
  <c r="D310" i="11"/>
  <c r="E310" i="11"/>
  <c r="B311" i="11"/>
  <c r="G932" i="7" s="1"/>
  <c r="C311" i="11"/>
  <c r="E932" i="7" s="1"/>
  <c r="E945" i="7" s="1"/>
  <c r="D311" i="11"/>
  <c r="E311" i="11"/>
  <c r="B312" i="11"/>
  <c r="G933" i="7" s="1"/>
  <c r="C312" i="11"/>
  <c r="E933" i="7" s="1"/>
  <c r="K946" i="7" s="1"/>
  <c r="D312" i="11"/>
  <c r="E312" i="11"/>
  <c r="B313" i="11"/>
  <c r="G934" i="7" s="1"/>
  <c r="C313" i="11"/>
  <c r="E934" i="7" s="1"/>
  <c r="D313" i="11"/>
  <c r="E313" i="11"/>
  <c r="B314" i="11"/>
  <c r="G935" i="7" s="1"/>
  <c r="C314" i="11"/>
  <c r="E935" i="7" s="1"/>
  <c r="D314" i="11"/>
  <c r="E314" i="11"/>
  <c r="B315" i="11"/>
  <c r="G936" i="7" s="1"/>
  <c r="C315" i="11"/>
  <c r="E936" i="7" s="1"/>
  <c r="E949" i="7" s="1"/>
  <c r="D315" i="11"/>
  <c r="E315" i="11"/>
  <c r="B316" i="11"/>
  <c r="G937" i="7" s="1"/>
  <c r="C316" i="11"/>
  <c r="E937" i="7" s="1"/>
  <c r="D316" i="11"/>
  <c r="E316" i="11"/>
  <c r="B317" i="11"/>
  <c r="G938" i="7" s="1"/>
  <c r="C317" i="11"/>
  <c r="E938" i="7" s="1"/>
  <c r="D317" i="11"/>
  <c r="E317" i="11"/>
  <c r="B318" i="11"/>
  <c r="G939" i="7" s="1"/>
  <c r="C318" i="11"/>
  <c r="E939" i="7" s="1"/>
  <c r="E952" i="7" s="1"/>
  <c r="D318" i="11"/>
  <c r="E318" i="11"/>
  <c r="B319" i="11"/>
  <c r="G940" i="7" s="1"/>
  <c r="C319" i="11"/>
  <c r="E940" i="7" s="1"/>
  <c r="D319" i="11"/>
  <c r="E319" i="11"/>
  <c r="B321" i="11"/>
  <c r="G963" i="7" s="1"/>
  <c r="C321" i="11"/>
  <c r="D321" i="11"/>
  <c r="E321" i="11"/>
  <c r="B322" i="11"/>
  <c r="G964" i="7" s="1"/>
  <c r="C322" i="11"/>
  <c r="E964" i="7" s="1"/>
  <c r="D322" i="11"/>
  <c r="E322" i="11"/>
  <c r="B323" i="11"/>
  <c r="G965" i="7" s="1"/>
  <c r="C323" i="11"/>
  <c r="E965" i="7" s="1"/>
  <c r="D323" i="11"/>
  <c r="E323" i="11"/>
  <c r="B324" i="11"/>
  <c r="G966" i="7" s="1"/>
  <c r="C324" i="11"/>
  <c r="E966" i="7" s="1"/>
  <c r="D324" i="11"/>
  <c r="E324" i="11"/>
  <c r="B325" i="11"/>
  <c r="G967" i="7" s="1"/>
  <c r="C325" i="11"/>
  <c r="E967" i="7" s="1"/>
  <c r="D325" i="11"/>
  <c r="E325" i="11"/>
  <c r="B326" i="11"/>
  <c r="G968" i="7" s="1"/>
  <c r="C326" i="11"/>
  <c r="E968" i="7" s="1"/>
  <c r="D326" i="11"/>
  <c r="E326" i="11"/>
  <c r="B327" i="11"/>
  <c r="G969" i="7" s="1"/>
  <c r="C327" i="11"/>
  <c r="E969" i="7" s="1"/>
  <c r="I982" i="7" s="1"/>
  <c r="D327" i="11"/>
  <c r="E327" i="11"/>
  <c r="B328" i="11"/>
  <c r="G970" i="7" s="1"/>
  <c r="C328" i="11"/>
  <c r="E970" i="7" s="1"/>
  <c r="E983" i="7" s="1"/>
  <c r="D328" i="11"/>
  <c r="E328" i="11"/>
  <c r="B329" i="11"/>
  <c r="G971" i="7" s="1"/>
  <c r="C329" i="11"/>
  <c r="E971" i="7" s="1"/>
  <c r="D329" i="11"/>
  <c r="E329" i="11"/>
  <c r="B330" i="11"/>
  <c r="G972" i="7" s="1"/>
  <c r="C330" i="11"/>
  <c r="E972" i="7" s="1"/>
  <c r="D330" i="11"/>
  <c r="E330" i="11"/>
  <c r="B332" i="11"/>
  <c r="G995" i="7" s="1"/>
  <c r="C332" i="11"/>
  <c r="D332" i="11"/>
  <c r="E332" i="11"/>
  <c r="B333" i="11"/>
  <c r="G996" i="7" s="1"/>
  <c r="C333" i="11"/>
  <c r="E996" i="7" s="1"/>
  <c r="E1009" i="7" s="1"/>
  <c r="D333" i="11"/>
  <c r="E333" i="11"/>
  <c r="B334" i="11"/>
  <c r="G997" i="7" s="1"/>
  <c r="C334" i="11"/>
  <c r="E997" i="7" s="1"/>
  <c r="D334" i="11"/>
  <c r="E334" i="11"/>
  <c r="B335" i="11"/>
  <c r="G998" i="7" s="1"/>
  <c r="C335" i="11"/>
  <c r="E998" i="7" s="1"/>
  <c r="D335" i="11"/>
  <c r="E335" i="11"/>
  <c r="B336" i="11"/>
  <c r="G999" i="7" s="1"/>
  <c r="C336" i="11"/>
  <c r="E999" i="7" s="1"/>
  <c r="D336" i="11"/>
  <c r="E336" i="11"/>
  <c r="B337" i="11"/>
  <c r="G1000" i="7" s="1"/>
  <c r="C337" i="11"/>
  <c r="E1000" i="7" s="1"/>
  <c r="D337" i="11"/>
  <c r="E337" i="11"/>
  <c r="B338" i="11"/>
  <c r="G1001" i="7" s="1"/>
  <c r="C338" i="11"/>
  <c r="E1001" i="7" s="1"/>
  <c r="D338" i="11"/>
  <c r="E338" i="11"/>
  <c r="B339" i="11"/>
  <c r="G1002" i="7" s="1"/>
  <c r="C339" i="11"/>
  <c r="E1002" i="7" s="1"/>
  <c r="D339" i="11"/>
  <c r="E339" i="11"/>
  <c r="B340" i="11"/>
  <c r="C340" i="11"/>
  <c r="E1003" i="7" s="1"/>
  <c r="E1016" i="7" s="1"/>
  <c r="D340" i="11"/>
  <c r="E340" i="11"/>
  <c r="B341" i="11"/>
  <c r="G1004" i="7" s="1"/>
  <c r="C341" i="11"/>
  <c r="E1004" i="7" s="1"/>
  <c r="D341" i="11"/>
  <c r="E341" i="11"/>
  <c r="B343" i="11"/>
  <c r="C343" i="11"/>
  <c r="D343" i="11"/>
  <c r="E343" i="11"/>
  <c r="B344" i="11"/>
  <c r="G1028" i="7" s="1"/>
  <c r="C344" i="11"/>
  <c r="E1028" i="7" s="1"/>
  <c r="D344" i="11"/>
  <c r="E344" i="11"/>
  <c r="B345" i="11"/>
  <c r="G1029" i="7" s="1"/>
  <c r="C345" i="11"/>
  <c r="E1029" i="7" s="1"/>
  <c r="D345" i="11"/>
  <c r="E345" i="11"/>
  <c r="B346" i="11"/>
  <c r="C346" i="11"/>
  <c r="E1030" i="7" s="1"/>
  <c r="D346" i="11"/>
  <c r="E346" i="11"/>
  <c r="B347" i="11"/>
  <c r="C347" i="11"/>
  <c r="E1031" i="7" s="1"/>
  <c r="D347" i="11"/>
  <c r="E347" i="11"/>
  <c r="B348" i="11"/>
  <c r="G1032" i="7" s="1"/>
  <c r="C348" i="11"/>
  <c r="E1032" i="7" s="1"/>
  <c r="D348" i="11"/>
  <c r="E348" i="11"/>
  <c r="B349" i="11"/>
  <c r="G1033" i="7" s="1"/>
  <c r="C349" i="11"/>
  <c r="E1033" i="7" s="1"/>
  <c r="E1046" i="7" s="1"/>
  <c r="D349" i="11"/>
  <c r="E349" i="11"/>
  <c r="B350" i="11"/>
  <c r="G1034" i="7" s="1"/>
  <c r="C350" i="11"/>
  <c r="E1034" i="7" s="1"/>
  <c r="D350" i="11"/>
  <c r="E350" i="11"/>
  <c r="B351" i="11"/>
  <c r="G1035" i="7" s="1"/>
  <c r="C351" i="11"/>
  <c r="E1035" i="7" s="1"/>
  <c r="D351" i="11"/>
  <c r="E351" i="11"/>
  <c r="B352" i="11"/>
  <c r="G1036" i="7" s="1"/>
  <c r="C352" i="11"/>
  <c r="E1036" i="7" s="1"/>
  <c r="D352" i="11"/>
  <c r="E352" i="11"/>
  <c r="B354" i="11"/>
  <c r="G1059" i="7" s="1"/>
  <c r="C354" i="11"/>
  <c r="D354" i="11"/>
  <c r="E354" i="11"/>
  <c r="B355" i="11"/>
  <c r="G1060" i="7" s="1"/>
  <c r="C355" i="11"/>
  <c r="E1060" i="7" s="1"/>
  <c r="E1073" i="7" s="1"/>
  <c r="D355" i="11"/>
  <c r="E355" i="11"/>
  <c r="B356" i="11"/>
  <c r="G1061" i="7" s="1"/>
  <c r="C356" i="11"/>
  <c r="E1061" i="7" s="1"/>
  <c r="D356" i="11"/>
  <c r="E356" i="11"/>
  <c r="B357" i="11"/>
  <c r="G1062" i="7" s="1"/>
  <c r="C357" i="11"/>
  <c r="E1062" i="7" s="1"/>
  <c r="D357" i="11"/>
  <c r="E357" i="11"/>
  <c r="B358" i="11"/>
  <c r="G1063" i="7" s="1"/>
  <c r="C358" i="11"/>
  <c r="E1063" i="7" s="1"/>
  <c r="D358" i="11"/>
  <c r="E358" i="11"/>
  <c r="B359" i="11"/>
  <c r="G1064" i="7" s="1"/>
  <c r="C359" i="11"/>
  <c r="E1064" i="7" s="1"/>
  <c r="D359" i="11"/>
  <c r="E359" i="11"/>
  <c r="B360" i="11"/>
  <c r="G1065" i="7" s="1"/>
  <c r="C360" i="11"/>
  <c r="E1065" i="7" s="1"/>
  <c r="E1078" i="7" s="1"/>
  <c r="D360" i="11"/>
  <c r="E360" i="11"/>
  <c r="B361" i="11"/>
  <c r="G1066" i="7" s="1"/>
  <c r="C361" i="11"/>
  <c r="E1066" i="7" s="1"/>
  <c r="F1079" i="7" s="1"/>
  <c r="D361" i="11"/>
  <c r="E361" i="11"/>
  <c r="B362" i="11"/>
  <c r="C362" i="11"/>
  <c r="E1067" i="7" s="1"/>
  <c r="E1080" i="7" s="1"/>
  <c r="D362" i="11"/>
  <c r="E362" i="11"/>
  <c r="B363" i="11"/>
  <c r="G1068" i="7" s="1"/>
  <c r="C363" i="11"/>
  <c r="E1068" i="7" s="1"/>
  <c r="D363" i="11"/>
  <c r="E363" i="11"/>
  <c r="B365" i="11"/>
  <c r="G1091" i="7" s="1"/>
  <c r="C365" i="11"/>
  <c r="D365" i="11"/>
  <c r="E365" i="11"/>
  <c r="B366" i="11"/>
  <c r="G1092" i="7" s="1"/>
  <c r="C366" i="11"/>
  <c r="E1092" i="7" s="1"/>
  <c r="E1105" i="7" s="1"/>
  <c r="D366" i="11"/>
  <c r="E366" i="11"/>
  <c r="B367" i="11"/>
  <c r="G1093" i="7" s="1"/>
  <c r="C367" i="11"/>
  <c r="E1093" i="7" s="1"/>
  <c r="D367" i="11"/>
  <c r="E367" i="11"/>
  <c r="B368" i="11"/>
  <c r="G1094" i="7" s="1"/>
  <c r="C368" i="11"/>
  <c r="E1094" i="7" s="1"/>
  <c r="D368" i="11"/>
  <c r="E368" i="11"/>
  <c r="B369" i="11"/>
  <c r="G1095" i="7" s="1"/>
  <c r="C369" i="11"/>
  <c r="E1095" i="7" s="1"/>
  <c r="K1108" i="7" s="1"/>
  <c r="D369" i="11"/>
  <c r="E369" i="11"/>
  <c r="B370" i="11"/>
  <c r="G1096" i="7" s="1"/>
  <c r="C370" i="11"/>
  <c r="E1096" i="7" s="1"/>
  <c r="E1109" i="7" s="1"/>
  <c r="D370" i="11"/>
  <c r="E370" i="11"/>
  <c r="B371" i="11"/>
  <c r="G1097" i="7" s="1"/>
  <c r="C371" i="11"/>
  <c r="E1097" i="7" s="1"/>
  <c r="D371" i="11"/>
  <c r="E371" i="11"/>
  <c r="B372" i="11"/>
  <c r="G1098" i="7" s="1"/>
  <c r="C372" i="11"/>
  <c r="E1098" i="7" s="1"/>
  <c r="D372" i="11"/>
  <c r="E372" i="11"/>
  <c r="B373" i="11"/>
  <c r="G1099" i="7" s="1"/>
  <c r="C373" i="11"/>
  <c r="E1099" i="7" s="1"/>
  <c r="D373" i="11"/>
  <c r="E373" i="11"/>
  <c r="B374" i="11"/>
  <c r="G1100" i="7" s="1"/>
  <c r="C374" i="11"/>
  <c r="E1100" i="7" s="1"/>
  <c r="D374" i="11"/>
  <c r="E374" i="11"/>
  <c r="B376" i="11"/>
  <c r="G1123" i="7" s="1"/>
  <c r="C376" i="11"/>
  <c r="D376" i="11"/>
  <c r="E376" i="11"/>
  <c r="B377" i="11"/>
  <c r="G1124" i="7" s="1"/>
  <c r="C377" i="11"/>
  <c r="E1124" i="7" s="1"/>
  <c r="D377" i="11"/>
  <c r="E377" i="11"/>
  <c r="B378" i="11"/>
  <c r="G1125" i="7" s="1"/>
  <c r="C378" i="11"/>
  <c r="E1125" i="7" s="1"/>
  <c r="D378" i="11"/>
  <c r="E378" i="11"/>
  <c r="B379" i="11"/>
  <c r="G1126" i="7" s="1"/>
  <c r="C379" i="11"/>
  <c r="E1126" i="7" s="1"/>
  <c r="D379" i="11"/>
  <c r="E379" i="11"/>
  <c r="B380" i="11"/>
  <c r="G1127" i="7" s="1"/>
  <c r="C380" i="11"/>
  <c r="E1127" i="7" s="1"/>
  <c r="D380" i="11"/>
  <c r="E380" i="11"/>
  <c r="B381" i="11"/>
  <c r="G1128" i="7" s="1"/>
  <c r="C381" i="11"/>
  <c r="E1128" i="7" s="1"/>
  <c r="D381" i="11"/>
  <c r="E381" i="11"/>
  <c r="B382" i="11"/>
  <c r="G1129" i="7" s="1"/>
  <c r="C382" i="11"/>
  <c r="E1129" i="7" s="1"/>
  <c r="E1142" i="7" s="1"/>
  <c r="D382" i="11"/>
  <c r="E382" i="11"/>
  <c r="B383" i="11"/>
  <c r="G1130" i="7" s="1"/>
  <c r="C383" i="11"/>
  <c r="E1130" i="7" s="1"/>
  <c r="E1143" i="7" s="1"/>
  <c r="D383" i="11"/>
  <c r="E383" i="11"/>
  <c r="B384" i="11"/>
  <c r="G1131" i="7" s="1"/>
  <c r="C384" i="11"/>
  <c r="E1131" i="7" s="1"/>
  <c r="D384" i="11"/>
  <c r="E384" i="11"/>
  <c r="K857" i="7"/>
  <c r="J857" i="7"/>
  <c r="I857" i="7"/>
  <c r="F857" i="7"/>
  <c r="E857" i="7"/>
  <c r="F39" i="12"/>
  <c r="G39" i="12"/>
  <c r="F40" i="12"/>
  <c r="G40" i="12"/>
  <c r="F41" i="12"/>
  <c r="G41" i="12"/>
  <c r="F27" i="12"/>
  <c r="G27" i="12"/>
  <c r="F28" i="12"/>
  <c r="G28" i="12"/>
  <c r="F29" i="12"/>
  <c r="G29" i="12"/>
  <c r="F30" i="12"/>
  <c r="G30" i="12"/>
  <c r="F31" i="12"/>
  <c r="G31" i="12"/>
  <c r="F32" i="12"/>
  <c r="G32" i="12"/>
  <c r="F33" i="12"/>
  <c r="G33" i="12"/>
  <c r="F34" i="12"/>
  <c r="G34" i="12"/>
  <c r="F35" i="12"/>
  <c r="G35" i="12"/>
  <c r="F36" i="12"/>
  <c r="G36" i="12"/>
  <c r="F37" i="12"/>
  <c r="G37" i="12"/>
  <c r="F38" i="12"/>
  <c r="G38" i="12"/>
  <c r="H31" i="9"/>
  <c r="H32" i="9"/>
  <c r="H33" i="9"/>
  <c r="H34" i="9"/>
  <c r="H35" i="9"/>
  <c r="H36" i="9"/>
  <c r="H37" i="9"/>
  <c r="H38" i="9"/>
  <c r="H39" i="9"/>
  <c r="H40" i="9"/>
  <c r="H41" i="9"/>
  <c r="H42" i="9"/>
  <c r="H43" i="9"/>
  <c r="H44" i="9"/>
  <c r="F937" i="7" l="1"/>
  <c r="F932" i="7"/>
  <c r="F900" i="7"/>
  <c r="F873" i="7"/>
  <c r="F1163" i="7"/>
  <c r="F1158" i="7"/>
  <c r="F905" i="7"/>
  <c r="F868" i="7"/>
  <c r="F836" i="7"/>
  <c r="F1260" i="7"/>
  <c r="F1255" i="7"/>
  <c r="F1190" i="7"/>
  <c r="I431" i="11"/>
  <c r="I387" i="11"/>
  <c r="E1251" i="7"/>
  <c r="E1264" i="7" s="1"/>
  <c r="I420" i="11"/>
  <c r="E1187" i="7"/>
  <c r="I1200" i="7" s="1"/>
  <c r="I398" i="11"/>
  <c r="I409" i="11"/>
  <c r="F969" i="7"/>
  <c r="F964" i="7"/>
  <c r="E1123" i="7"/>
  <c r="E1136" i="7" s="1"/>
  <c r="I376" i="11"/>
  <c r="E1091" i="7"/>
  <c r="E1104" i="7" s="1"/>
  <c r="I365" i="11"/>
  <c r="E1059" i="7"/>
  <c r="E1072" i="7" s="1"/>
  <c r="I354" i="11"/>
  <c r="E1027" i="7"/>
  <c r="I343" i="11"/>
  <c r="E995" i="7"/>
  <c r="E1008" i="7" s="1"/>
  <c r="I332" i="11"/>
  <c r="E963" i="7"/>
  <c r="E976" i="7" s="1"/>
  <c r="I321" i="11"/>
  <c r="E931" i="7"/>
  <c r="K944" i="7" s="1"/>
  <c r="I310" i="11"/>
  <c r="E899" i="7"/>
  <c r="E912" i="7" s="1"/>
  <c r="I299" i="11"/>
  <c r="E867" i="7"/>
  <c r="E880" i="7" s="1"/>
  <c r="I288" i="11"/>
  <c r="E835" i="7"/>
  <c r="K848" i="7" s="1"/>
  <c r="I277" i="11"/>
  <c r="F841" i="7"/>
  <c r="F1159" i="7"/>
  <c r="F1131" i="7"/>
  <c r="F1126" i="7"/>
  <c r="F1099" i="7"/>
  <c r="F1094" i="7"/>
  <c r="F1062" i="7"/>
  <c r="F1035" i="7"/>
  <c r="F1030" i="7"/>
  <c r="F998" i="7"/>
  <c r="F971" i="7"/>
  <c r="F966" i="7"/>
  <c r="F939" i="7"/>
  <c r="F934" i="7"/>
  <c r="F907" i="7"/>
  <c r="F902" i="7"/>
  <c r="F875" i="7"/>
  <c r="F870" i="7"/>
  <c r="F843" i="7"/>
  <c r="F838" i="7"/>
  <c r="F1160" i="7"/>
  <c r="F1257" i="7"/>
  <c r="F1252" i="7"/>
  <c r="F1192" i="7"/>
  <c r="F1196" i="7"/>
  <c r="F1225" i="7"/>
  <c r="F1220" i="7"/>
  <c r="F1288" i="7"/>
  <c r="F1129" i="7"/>
  <c r="F1124" i="7"/>
  <c r="F1097" i="7"/>
  <c r="F1092" i="7"/>
  <c r="F1065" i="7"/>
  <c r="F1060" i="7"/>
  <c r="F1033" i="7"/>
  <c r="F1028" i="7"/>
  <c r="F1001" i="7"/>
  <c r="F996" i="7"/>
  <c r="F903" i="7"/>
  <c r="F1155" i="7"/>
  <c r="F1283" i="7"/>
  <c r="F1130" i="7"/>
  <c r="F1125" i="7"/>
  <c r="F1098" i="7"/>
  <c r="F1093" i="7"/>
  <c r="F1066" i="7"/>
  <c r="F1061" i="7"/>
  <c r="F1034" i="7"/>
  <c r="F1029" i="7"/>
  <c r="F1002" i="7"/>
  <c r="F997" i="7"/>
  <c r="F842" i="7"/>
  <c r="F1287" i="7"/>
  <c r="F1128" i="7"/>
  <c r="F1123" i="7"/>
  <c r="F1096" i="7"/>
  <c r="F1091" i="7"/>
  <c r="F1064" i="7"/>
  <c r="F1059" i="7"/>
  <c r="F1032" i="7"/>
  <c r="F1027" i="7"/>
  <c r="F1000" i="7"/>
  <c r="F995" i="7"/>
  <c r="F968" i="7"/>
  <c r="F963" i="7"/>
  <c r="F936" i="7"/>
  <c r="F931" i="7"/>
  <c r="F904" i="7"/>
  <c r="F899" i="7"/>
  <c r="F872" i="7"/>
  <c r="F867" i="7"/>
  <c r="F840" i="7"/>
  <c r="F835" i="7"/>
  <c r="F1162" i="7"/>
  <c r="F1157" i="7"/>
  <c r="F1259" i="7"/>
  <c r="F1254" i="7"/>
  <c r="F1194" i="7"/>
  <c r="F1189" i="7"/>
  <c r="F1227" i="7"/>
  <c r="F1222" i="7"/>
  <c r="F1290" i="7"/>
  <c r="F1285" i="7"/>
  <c r="F970" i="7"/>
  <c r="F965" i="7"/>
  <c r="F938" i="7"/>
  <c r="F933" i="7"/>
  <c r="G1165" i="7"/>
  <c r="E882" i="7"/>
  <c r="K882" i="7"/>
  <c r="E881" i="7"/>
  <c r="I881" i="7"/>
  <c r="K881" i="7"/>
  <c r="E1010" i="7"/>
  <c r="K1010" i="7"/>
  <c r="K1074" i="7"/>
  <c r="I1074" i="7"/>
  <c r="J1074" i="7"/>
  <c r="K1266" i="7"/>
  <c r="E1266" i="7"/>
  <c r="E888" i="7"/>
  <c r="J888" i="7"/>
  <c r="K888" i="7"/>
  <c r="E1173" i="7"/>
  <c r="I1173" i="7"/>
  <c r="J1173" i="7"/>
  <c r="K1173" i="7"/>
  <c r="G1293" i="7"/>
  <c r="F1067" i="7"/>
  <c r="F1003" i="7"/>
  <c r="F906" i="7"/>
  <c r="F901" i="7"/>
  <c r="F874" i="7"/>
  <c r="F869" i="7"/>
  <c r="F837" i="7"/>
  <c r="F1164" i="7"/>
  <c r="F1256" i="7"/>
  <c r="F1191" i="7"/>
  <c r="F1204" i="7" s="1"/>
  <c r="F1251" i="7"/>
  <c r="F1187" i="7"/>
  <c r="F1219" i="7"/>
  <c r="F1208" i="7"/>
  <c r="E1208" i="7"/>
  <c r="E1201" i="7"/>
  <c r="G1003" i="7"/>
  <c r="G1005" i="7" s="1"/>
  <c r="F1195" i="7"/>
  <c r="F1223" i="7"/>
  <c r="F1127" i="7"/>
  <c r="F1140" i="7" s="1"/>
  <c r="F1100" i="7"/>
  <c r="F1095" i="7"/>
  <c r="F1068" i="7"/>
  <c r="F1063" i="7"/>
  <c r="F1076" i="7" s="1"/>
  <c r="F1036" i="7"/>
  <c r="F1031" i="7"/>
  <c r="F1044" i="7" s="1"/>
  <c r="F1004" i="7"/>
  <c r="F999" i="7"/>
  <c r="F1012" i="7" s="1"/>
  <c r="F972" i="7"/>
  <c r="F967" i="7"/>
  <c r="F980" i="7" s="1"/>
  <c r="F940" i="7"/>
  <c r="F935" i="7"/>
  <c r="F908" i="7"/>
  <c r="F876" i="7"/>
  <c r="F871" i="7"/>
  <c r="F844" i="7"/>
  <c r="F839" i="7"/>
  <c r="F1132" i="7"/>
  <c r="F1161" i="7"/>
  <c r="F1156" i="7"/>
  <c r="F1258" i="7"/>
  <c r="F1253" i="7"/>
  <c r="F1193" i="7"/>
  <c r="F1188" i="7"/>
  <c r="F1226" i="7"/>
  <c r="F1221" i="7"/>
  <c r="F1289" i="7"/>
  <c r="F1284" i="7"/>
  <c r="E1011" i="7"/>
  <c r="F1011" i="7"/>
  <c r="I1011" i="7"/>
  <c r="F915" i="7"/>
  <c r="E915" i="7"/>
  <c r="I915" i="7"/>
  <c r="F883" i="7"/>
  <c r="I883" i="7"/>
  <c r="J883" i="7"/>
  <c r="K883" i="7"/>
  <c r="E883" i="7"/>
  <c r="K851" i="7"/>
  <c r="J851" i="7"/>
  <c r="F851" i="7"/>
  <c r="J1270" i="7"/>
  <c r="E1270" i="7"/>
  <c r="F1270" i="7"/>
  <c r="I1270" i="7"/>
  <c r="J1205" i="7"/>
  <c r="E1205" i="7"/>
  <c r="F1205" i="7"/>
  <c r="I1205" i="7"/>
  <c r="E1238" i="7"/>
  <c r="I1238" i="7"/>
  <c r="E1111" i="7"/>
  <c r="K1111" i="7"/>
  <c r="F1111" i="7"/>
  <c r="I1111" i="7"/>
  <c r="J1111" i="7"/>
  <c r="K1106" i="7"/>
  <c r="E1106" i="7"/>
  <c r="K1047" i="7"/>
  <c r="I1047" i="7"/>
  <c r="J1047" i="7"/>
  <c r="E1047" i="7"/>
  <c r="F1047" i="7"/>
  <c r="K1042" i="7"/>
  <c r="E1042" i="7"/>
  <c r="I1015" i="7"/>
  <c r="E1015" i="7"/>
  <c r="F1015" i="7"/>
  <c r="E978" i="7"/>
  <c r="F978" i="7"/>
  <c r="I978" i="7"/>
  <c r="J978" i="7"/>
  <c r="K978" i="7"/>
  <c r="J951" i="7"/>
  <c r="F951" i="7"/>
  <c r="I951" i="7"/>
  <c r="E914" i="7"/>
  <c r="I914" i="7"/>
  <c r="J914" i="7"/>
  <c r="K914" i="7"/>
  <c r="F887" i="7"/>
  <c r="E887" i="7"/>
  <c r="F1172" i="7"/>
  <c r="E1172" i="7"/>
  <c r="I1172" i="7"/>
  <c r="E1204" i="7"/>
  <c r="I1204" i="7"/>
  <c r="J1204" i="7"/>
  <c r="K1204" i="7"/>
  <c r="I1300" i="7"/>
  <c r="J1300" i="7"/>
  <c r="K1300" i="7"/>
  <c r="F1300" i="7"/>
  <c r="E1300" i="7"/>
  <c r="E1107" i="7"/>
  <c r="F1107" i="7"/>
  <c r="I1107" i="7"/>
  <c r="J1107" i="7"/>
  <c r="K1107" i="7"/>
  <c r="I1138" i="7"/>
  <c r="K1138" i="7"/>
  <c r="J1138" i="7"/>
  <c r="E1138" i="7"/>
  <c r="F1138" i="7"/>
  <c r="E1112" i="7"/>
  <c r="F1112" i="7"/>
  <c r="K1112" i="7"/>
  <c r="I1112" i="7"/>
  <c r="J1112" i="7"/>
  <c r="G1261" i="7"/>
  <c r="E979" i="7"/>
  <c r="I979" i="7"/>
  <c r="J979" i="7"/>
  <c r="K979" i="7"/>
  <c r="E1014" i="7"/>
  <c r="F1014" i="7"/>
  <c r="I1014" i="7"/>
  <c r="J1014" i="7"/>
  <c r="K1014" i="7"/>
  <c r="E977" i="7"/>
  <c r="J977" i="7"/>
  <c r="K977" i="7"/>
  <c r="E950" i="7"/>
  <c r="I950" i="7"/>
  <c r="J950" i="7"/>
  <c r="K950" i="7"/>
  <c r="J849" i="7"/>
  <c r="I849" i="7"/>
  <c r="E1171" i="7"/>
  <c r="F1171" i="7"/>
  <c r="I1171" i="7"/>
  <c r="E1203" i="7"/>
  <c r="F1203" i="7"/>
  <c r="I1203" i="7"/>
  <c r="J1203" i="7"/>
  <c r="K1203" i="7"/>
  <c r="E1236" i="7"/>
  <c r="F1236" i="7"/>
  <c r="I1236" i="7"/>
  <c r="K1236" i="7"/>
  <c r="E1304" i="7"/>
  <c r="F1304" i="7"/>
  <c r="I1304" i="7"/>
  <c r="J1304" i="7"/>
  <c r="K1304" i="7"/>
  <c r="E1299" i="7"/>
  <c r="I1299" i="7"/>
  <c r="J1299" i="7"/>
  <c r="K1299" i="7"/>
  <c r="E984" i="7"/>
  <c r="F984" i="7"/>
  <c r="I984" i="7"/>
  <c r="J984" i="7"/>
  <c r="K984" i="7"/>
  <c r="E1137" i="7"/>
  <c r="J1137" i="7"/>
  <c r="K1137" i="7"/>
  <c r="E1110" i="7"/>
  <c r="J1110" i="7"/>
  <c r="K1110" i="7"/>
  <c r="E1043" i="7"/>
  <c r="F1043" i="7"/>
  <c r="I1043" i="7"/>
  <c r="J1043" i="7"/>
  <c r="K1043" i="7"/>
  <c r="E1144" i="7"/>
  <c r="F1144" i="7"/>
  <c r="I1144" i="7"/>
  <c r="J1144" i="7"/>
  <c r="K1144" i="7"/>
  <c r="K1141" i="7"/>
  <c r="F1141" i="7"/>
  <c r="I1141" i="7"/>
  <c r="J1141" i="7"/>
  <c r="K1077" i="7"/>
  <c r="F1077" i="7"/>
  <c r="I1077" i="7"/>
  <c r="J1077" i="7"/>
  <c r="J1045" i="7"/>
  <c r="E1045" i="7"/>
  <c r="F1045" i="7"/>
  <c r="I1045" i="7"/>
  <c r="E1040" i="7"/>
  <c r="F1040" i="7"/>
  <c r="I1040" i="7"/>
  <c r="J1040" i="7"/>
  <c r="K1040" i="7"/>
  <c r="E1013" i="7"/>
  <c r="J1013" i="7"/>
  <c r="K1013" i="7"/>
  <c r="J981" i="7"/>
  <c r="I981" i="7"/>
  <c r="F981" i="7"/>
  <c r="F917" i="7"/>
  <c r="I917" i="7"/>
  <c r="J917" i="7"/>
  <c r="K917" i="7"/>
  <c r="E917" i="7"/>
  <c r="J885" i="7"/>
  <c r="E885" i="7"/>
  <c r="F885" i="7"/>
  <c r="I885" i="7"/>
  <c r="F1175" i="7"/>
  <c r="E1175" i="7"/>
  <c r="E1170" i="7"/>
  <c r="K1170" i="7"/>
  <c r="K1272" i="7"/>
  <c r="E1272" i="7"/>
  <c r="F1272" i="7"/>
  <c r="I1272" i="7"/>
  <c r="J1272" i="7"/>
  <c r="I1267" i="7"/>
  <c r="J1267" i="7"/>
  <c r="K1267" i="7"/>
  <c r="E1267" i="7"/>
  <c r="K1202" i="7"/>
  <c r="E1202" i="7"/>
  <c r="J1235" i="7"/>
  <c r="K1235" i="7"/>
  <c r="E1235" i="7"/>
  <c r="F1235" i="7"/>
  <c r="I1235" i="7"/>
  <c r="J1298" i="7"/>
  <c r="E1298" i="7"/>
  <c r="F1298" i="7"/>
  <c r="I1298" i="7"/>
  <c r="K1298" i="7"/>
  <c r="E947" i="7"/>
  <c r="F947" i="7"/>
  <c r="I947" i="7"/>
  <c r="J947" i="7"/>
  <c r="K947" i="7"/>
  <c r="G1133" i="7"/>
  <c r="G1101" i="7"/>
  <c r="G973" i="7"/>
  <c r="G941" i="7"/>
  <c r="G877" i="7"/>
  <c r="E1048" i="7"/>
  <c r="F1048" i="7"/>
  <c r="I1048" i="7"/>
  <c r="J1048" i="7"/>
  <c r="K1048" i="7"/>
  <c r="E1041" i="7"/>
  <c r="F1041" i="7"/>
  <c r="I1041" i="7"/>
  <c r="J1041" i="7"/>
  <c r="K1041" i="7"/>
  <c r="E1075" i="7"/>
  <c r="F1075" i="7"/>
  <c r="I1075" i="7"/>
  <c r="J1075" i="7"/>
  <c r="K1075" i="7"/>
  <c r="I1139" i="7"/>
  <c r="J1139" i="7"/>
  <c r="K1139" i="7"/>
  <c r="E1139" i="7"/>
  <c r="E1140" i="7"/>
  <c r="I1140" i="7"/>
  <c r="J1140" i="7"/>
  <c r="K1140" i="7"/>
  <c r="E1076" i="7"/>
  <c r="I1076" i="7"/>
  <c r="J1076" i="7"/>
  <c r="K1076" i="7"/>
  <c r="E1044" i="7"/>
  <c r="I1044" i="7"/>
  <c r="J1044" i="7"/>
  <c r="K1044" i="7"/>
  <c r="E980" i="7"/>
  <c r="I980" i="7"/>
  <c r="J980" i="7"/>
  <c r="K980" i="7"/>
  <c r="E948" i="7"/>
  <c r="K948" i="7"/>
  <c r="E916" i="7"/>
  <c r="F916" i="7"/>
  <c r="I916" i="7"/>
  <c r="J916" i="7"/>
  <c r="K916" i="7"/>
  <c r="E884" i="7"/>
  <c r="F884" i="7"/>
  <c r="I884" i="7"/>
  <c r="J884" i="7"/>
  <c r="K884" i="7"/>
  <c r="F1174" i="7"/>
  <c r="I1174" i="7"/>
  <c r="J1174" i="7"/>
  <c r="K1174" i="7"/>
  <c r="E1174" i="7"/>
  <c r="E1234" i="7"/>
  <c r="I1234" i="7"/>
  <c r="J1234" i="7"/>
  <c r="K1234" i="7"/>
  <c r="E1297" i="7"/>
  <c r="J1297" i="7"/>
  <c r="K1297" i="7"/>
  <c r="G1067" i="7"/>
  <c r="G1069" i="7" s="1"/>
  <c r="G1195" i="7"/>
  <c r="G1197" i="7" s="1"/>
  <c r="J881" i="7"/>
  <c r="G1031" i="7"/>
  <c r="G1223" i="7"/>
  <c r="G1229" i="7" s="1"/>
  <c r="F1173" i="7"/>
  <c r="E1074" i="7"/>
  <c r="J952" i="7"/>
  <c r="K952" i="7"/>
  <c r="I888" i="7"/>
  <c r="F881" i="7"/>
  <c r="E1155" i="7"/>
  <c r="E1168" i="7" s="1"/>
  <c r="E1219" i="7"/>
  <c r="E1232" i="7" s="1"/>
  <c r="E1283" i="7"/>
  <c r="E1296" i="7" s="1"/>
  <c r="I952" i="7"/>
  <c r="F888" i="7"/>
  <c r="G1030" i="7"/>
  <c r="F952" i="7"/>
  <c r="G1027" i="7"/>
  <c r="E1237" i="7"/>
  <c r="E946" i="7"/>
  <c r="K1237" i="7"/>
  <c r="J1237" i="7"/>
  <c r="K1301" i="7"/>
  <c r="I1237" i="7"/>
  <c r="J1301" i="7"/>
  <c r="I1301" i="7"/>
  <c r="F1301" i="7"/>
  <c r="K1201" i="7"/>
  <c r="K854" i="7"/>
  <c r="K1208" i="7"/>
  <c r="J1201" i="7"/>
  <c r="J1208" i="7"/>
  <c r="I1201" i="7"/>
  <c r="E905" i="7"/>
  <c r="E918" i="7" s="1"/>
  <c r="F1302" i="7"/>
  <c r="E1302" i="7"/>
  <c r="K1271" i="7"/>
  <c r="J1271" i="7"/>
  <c r="I1271" i="7"/>
  <c r="F1271" i="7"/>
  <c r="K1270" i="7"/>
  <c r="E1239" i="7"/>
  <c r="K1238" i="7"/>
  <c r="J1238" i="7"/>
  <c r="F1238" i="7"/>
  <c r="K1207" i="7"/>
  <c r="J1207" i="7"/>
  <c r="I1207" i="7"/>
  <c r="F1207" i="7"/>
  <c r="K1175" i="7"/>
  <c r="J1175" i="7"/>
  <c r="I1175" i="7"/>
  <c r="F1142" i="7"/>
  <c r="I1142" i="7"/>
  <c r="E1141" i="7"/>
  <c r="I1110" i="7"/>
  <c r="F1110" i="7"/>
  <c r="E1079" i="7"/>
  <c r="K1078" i="7"/>
  <c r="J1078" i="7"/>
  <c r="I1078" i="7"/>
  <c r="F1078" i="7"/>
  <c r="E1077" i="7"/>
  <c r="I1013" i="7"/>
  <c r="F1013" i="7"/>
  <c r="K1012" i="7"/>
  <c r="E1012" i="7"/>
  <c r="K1015" i="7"/>
  <c r="J1015" i="7"/>
  <c r="F982" i="7"/>
  <c r="E982" i="7"/>
  <c r="K981" i="7"/>
  <c r="E981" i="7"/>
  <c r="E951" i="7"/>
  <c r="F950" i="7"/>
  <c r="K951" i="7"/>
  <c r="E919" i="7"/>
  <c r="K887" i="7"/>
  <c r="J887" i="7"/>
  <c r="I887" i="7"/>
  <c r="J1268" i="7"/>
  <c r="K1171" i="7"/>
  <c r="J1108" i="7"/>
  <c r="K1011" i="7"/>
  <c r="J948" i="7"/>
  <c r="I1268" i="7"/>
  <c r="J1171" i="7"/>
  <c r="I1108" i="7"/>
  <c r="J1011" i="7"/>
  <c r="I948" i="7"/>
  <c r="F1268" i="7"/>
  <c r="F1108" i="7"/>
  <c r="F948" i="7"/>
  <c r="E1268" i="7"/>
  <c r="I1297" i="7"/>
  <c r="F1234" i="7"/>
  <c r="I1137" i="7"/>
  <c r="F1074" i="7"/>
  <c r="I977" i="7"/>
  <c r="F914" i="7"/>
  <c r="F1297" i="7"/>
  <c r="F1137" i="7"/>
  <c r="F977" i="7"/>
  <c r="K1233" i="7"/>
  <c r="J1170" i="7"/>
  <c r="K1073" i="7"/>
  <c r="J1010" i="7"/>
  <c r="K913" i="7"/>
  <c r="F1267" i="7"/>
  <c r="J1233" i="7"/>
  <c r="I1170" i="7"/>
  <c r="J1073" i="7"/>
  <c r="I1010" i="7"/>
  <c r="J913" i="7"/>
  <c r="I1233" i="7"/>
  <c r="F1170" i="7"/>
  <c r="I1073" i="7"/>
  <c r="F1010" i="7"/>
  <c r="I913" i="7"/>
  <c r="F1233" i="7"/>
  <c r="I1136" i="7"/>
  <c r="F1073" i="7"/>
  <c r="F913" i="7"/>
  <c r="J1266" i="7"/>
  <c r="K1169" i="7"/>
  <c r="J1106" i="7"/>
  <c r="K1009" i="7"/>
  <c r="J946" i="7"/>
  <c r="I1266" i="7"/>
  <c r="K1240" i="7"/>
  <c r="J1169" i="7"/>
  <c r="I1106" i="7"/>
  <c r="K1080" i="7"/>
  <c r="J1009" i="7"/>
  <c r="I946" i="7"/>
  <c r="K920" i="7"/>
  <c r="K1303" i="7"/>
  <c r="F1266" i="7"/>
  <c r="J1240" i="7"/>
  <c r="I1169" i="7"/>
  <c r="K1143" i="7"/>
  <c r="F1106" i="7"/>
  <c r="J1080" i="7"/>
  <c r="I1009" i="7"/>
  <c r="K983" i="7"/>
  <c r="F946" i="7"/>
  <c r="J920" i="7"/>
  <c r="J1303" i="7"/>
  <c r="I1240" i="7"/>
  <c r="K1206" i="7"/>
  <c r="F1169" i="7"/>
  <c r="J1143" i="7"/>
  <c r="I1080" i="7"/>
  <c r="K1046" i="7"/>
  <c r="F1009" i="7"/>
  <c r="J983" i="7"/>
  <c r="I920" i="7"/>
  <c r="K886" i="7"/>
  <c r="I1303" i="7"/>
  <c r="K1269" i="7"/>
  <c r="K1265" i="7"/>
  <c r="F1240" i="7"/>
  <c r="J1206" i="7"/>
  <c r="J1202" i="7"/>
  <c r="I1143" i="7"/>
  <c r="K1109" i="7"/>
  <c r="K1105" i="7"/>
  <c r="F1080" i="7"/>
  <c r="J1046" i="7"/>
  <c r="J1042" i="7"/>
  <c r="I983" i="7"/>
  <c r="K949" i="7"/>
  <c r="K945" i="7"/>
  <c r="F920" i="7"/>
  <c r="J886" i="7"/>
  <c r="J882" i="7"/>
  <c r="F1303" i="7"/>
  <c r="F1299" i="7"/>
  <c r="J1269" i="7"/>
  <c r="J1265" i="7"/>
  <c r="I1206" i="7"/>
  <c r="I1202" i="7"/>
  <c r="K1176" i="7"/>
  <c r="K1172" i="7"/>
  <c r="F1143" i="7"/>
  <c r="F1139" i="7"/>
  <c r="J1109" i="7"/>
  <c r="J1105" i="7"/>
  <c r="I1046" i="7"/>
  <c r="I1042" i="7"/>
  <c r="K1016" i="7"/>
  <c r="K1008" i="7"/>
  <c r="F983" i="7"/>
  <c r="F979" i="7"/>
  <c r="J949" i="7"/>
  <c r="J945" i="7"/>
  <c r="I886" i="7"/>
  <c r="I882" i="7"/>
  <c r="E1108" i="7"/>
  <c r="I1269" i="7"/>
  <c r="I1265" i="7"/>
  <c r="K1239" i="7"/>
  <c r="F1206" i="7"/>
  <c r="F1202" i="7"/>
  <c r="J1176" i="7"/>
  <c r="J1172" i="7"/>
  <c r="I1109" i="7"/>
  <c r="I1105" i="7"/>
  <c r="K1079" i="7"/>
  <c r="F1046" i="7"/>
  <c r="F1042" i="7"/>
  <c r="J1016" i="7"/>
  <c r="J1012" i="7"/>
  <c r="J1008" i="7"/>
  <c r="I949" i="7"/>
  <c r="I945" i="7"/>
  <c r="K919" i="7"/>
  <c r="K915" i="7"/>
  <c r="F886" i="7"/>
  <c r="F882" i="7"/>
  <c r="K1302" i="7"/>
  <c r="F1269" i="7"/>
  <c r="F1265" i="7"/>
  <c r="J1239" i="7"/>
  <c r="I1176" i="7"/>
  <c r="K1142" i="7"/>
  <c r="F1109" i="7"/>
  <c r="F1105" i="7"/>
  <c r="J1079" i="7"/>
  <c r="I1016" i="7"/>
  <c r="I1012" i="7"/>
  <c r="I1008" i="7"/>
  <c r="K982" i="7"/>
  <c r="F949" i="7"/>
  <c r="F945" i="7"/>
  <c r="J919" i="7"/>
  <c r="J915" i="7"/>
  <c r="J1302" i="7"/>
  <c r="I1239" i="7"/>
  <c r="K1205" i="7"/>
  <c r="F1176" i="7"/>
  <c r="J1142" i="7"/>
  <c r="I1079" i="7"/>
  <c r="K1045" i="7"/>
  <c r="F1016" i="7"/>
  <c r="F1008" i="7"/>
  <c r="J982" i="7"/>
  <c r="I919" i="7"/>
  <c r="K885" i="7"/>
  <c r="K853" i="7"/>
  <c r="I852" i="7"/>
  <c r="K850" i="7"/>
  <c r="J850" i="7"/>
  <c r="I288" i="15"/>
  <c r="K849" i="7"/>
  <c r="E856" i="7"/>
  <c r="G845" i="7"/>
  <c r="F856" i="7"/>
  <c r="I856" i="7"/>
  <c r="J856" i="7"/>
  <c r="E849" i="7"/>
  <c r="F849" i="7"/>
  <c r="E852" i="7"/>
  <c r="J852" i="7"/>
  <c r="K852" i="7"/>
  <c r="E853" i="7"/>
  <c r="F853" i="7"/>
  <c r="I853" i="7"/>
  <c r="F852" i="7"/>
  <c r="J853" i="7"/>
  <c r="E850" i="7"/>
  <c r="E854" i="7"/>
  <c r="F854" i="7"/>
  <c r="I850" i="7"/>
  <c r="I854" i="7"/>
  <c r="J854" i="7"/>
  <c r="E851" i="7"/>
  <c r="E855" i="7"/>
  <c r="F855" i="7"/>
  <c r="I851" i="7"/>
  <c r="I855" i="7"/>
  <c r="J855" i="7"/>
  <c r="E791" i="7"/>
  <c r="F791" i="7"/>
  <c r="I791" i="7"/>
  <c r="J791" i="7"/>
  <c r="K791" i="7"/>
  <c r="E824" i="7"/>
  <c r="F824" i="7"/>
  <c r="I824" i="7"/>
  <c r="J824" i="7"/>
  <c r="K824" i="7"/>
  <c r="E692" i="7"/>
  <c r="F692" i="7"/>
  <c r="I692" i="7"/>
  <c r="J692" i="7"/>
  <c r="K692" i="7"/>
  <c r="E725" i="7"/>
  <c r="F725" i="7"/>
  <c r="I725" i="7"/>
  <c r="J725" i="7"/>
  <c r="K725" i="7"/>
  <c r="E758" i="7"/>
  <c r="F758" i="7"/>
  <c r="I758" i="7"/>
  <c r="J758" i="7"/>
  <c r="K758" i="7"/>
  <c r="B222" i="11"/>
  <c r="G670" i="7" s="1"/>
  <c r="C222" i="11"/>
  <c r="D222" i="11"/>
  <c r="E222" i="11"/>
  <c r="B223" i="11"/>
  <c r="G671" i="7" s="1"/>
  <c r="C223" i="11"/>
  <c r="E671" i="7" s="1"/>
  <c r="D223" i="11"/>
  <c r="E223" i="11"/>
  <c r="B224" i="11"/>
  <c r="G672" i="7" s="1"/>
  <c r="C224" i="11"/>
  <c r="E672" i="7" s="1"/>
  <c r="D224" i="11"/>
  <c r="E224" i="11"/>
  <c r="B225" i="11"/>
  <c r="G673" i="7" s="1"/>
  <c r="C225" i="11"/>
  <c r="E673" i="7" s="1"/>
  <c r="D225" i="11"/>
  <c r="E225" i="11"/>
  <c r="B226" i="11"/>
  <c r="G674" i="7" s="1"/>
  <c r="C226" i="11"/>
  <c r="E674" i="7" s="1"/>
  <c r="D226" i="11"/>
  <c r="E226" i="11"/>
  <c r="B227" i="11"/>
  <c r="G675" i="7" s="1"/>
  <c r="C227" i="11"/>
  <c r="E675" i="7" s="1"/>
  <c r="D227" i="11"/>
  <c r="E227" i="11"/>
  <c r="B228" i="11"/>
  <c r="G676" i="7" s="1"/>
  <c r="C228" i="11"/>
  <c r="E676" i="7" s="1"/>
  <c r="D228" i="11"/>
  <c r="E228" i="11"/>
  <c r="B229" i="11"/>
  <c r="G677" i="7" s="1"/>
  <c r="C229" i="11"/>
  <c r="E677" i="7" s="1"/>
  <c r="E690" i="7" s="1"/>
  <c r="D229" i="11"/>
  <c r="E229" i="11"/>
  <c r="B230" i="11"/>
  <c r="G678" i="7" s="1"/>
  <c r="C230" i="11"/>
  <c r="E678" i="7" s="1"/>
  <c r="E691" i="7" s="1"/>
  <c r="D230" i="11"/>
  <c r="E230" i="11"/>
  <c r="B231" i="11"/>
  <c r="G679" i="7" s="1"/>
  <c r="C231" i="11"/>
  <c r="E679" i="7" s="1"/>
  <c r="D231" i="11"/>
  <c r="E231" i="11"/>
  <c r="B233" i="11"/>
  <c r="G703" i="7" s="1"/>
  <c r="C233" i="11"/>
  <c r="D233" i="11"/>
  <c r="E233" i="11"/>
  <c r="B234" i="11"/>
  <c r="G704" i="7" s="1"/>
  <c r="C234" i="11"/>
  <c r="E704" i="7" s="1"/>
  <c r="E717" i="7" s="1"/>
  <c r="D234" i="11"/>
  <c r="E234" i="11"/>
  <c r="B235" i="11"/>
  <c r="G705" i="7" s="1"/>
  <c r="C235" i="11"/>
  <c r="E705" i="7" s="1"/>
  <c r="D235" i="11"/>
  <c r="E235" i="11"/>
  <c r="B236" i="11"/>
  <c r="G706" i="7" s="1"/>
  <c r="C236" i="11"/>
  <c r="E706" i="7" s="1"/>
  <c r="E719" i="7" s="1"/>
  <c r="D236" i="11"/>
  <c r="E236" i="11"/>
  <c r="B237" i="11"/>
  <c r="G707" i="7" s="1"/>
  <c r="C237" i="11"/>
  <c r="E707" i="7" s="1"/>
  <c r="D237" i="11"/>
  <c r="E237" i="11"/>
  <c r="B238" i="11"/>
  <c r="G708" i="7" s="1"/>
  <c r="C238" i="11"/>
  <c r="E708" i="7" s="1"/>
  <c r="D238" i="11"/>
  <c r="E238" i="11"/>
  <c r="B239" i="11"/>
  <c r="G709" i="7" s="1"/>
  <c r="C239" i="11"/>
  <c r="E709" i="7" s="1"/>
  <c r="D239" i="11"/>
  <c r="E239" i="11"/>
  <c r="B240" i="11"/>
  <c r="G710" i="7" s="1"/>
  <c r="C240" i="11"/>
  <c r="E710" i="7" s="1"/>
  <c r="F723" i="7" s="1"/>
  <c r="D240" i="11"/>
  <c r="E240" i="11"/>
  <c r="B241" i="11"/>
  <c r="G711" i="7" s="1"/>
  <c r="C241" i="11"/>
  <c r="E711" i="7" s="1"/>
  <c r="E724" i="7" s="1"/>
  <c r="D241" i="11"/>
  <c r="E241" i="11"/>
  <c r="B242" i="11"/>
  <c r="G712" i="7" s="1"/>
  <c r="C242" i="11"/>
  <c r="E712" i="7" s="1"/>
  <c r="D242" i="11"/>
  <c r="E242" i="11"/>
  <c r="B244" i="11"/>
  <c r="G736" i="7" s="1"/>
  <c r="C244" i="11"/>
  <c r="D244" i="11"/>
  <c r="E244" i="11"/>
  <c r="B245" i="11"/>
  <c r="G737" i="7" s="1"/>
  <c r="C245" i="11"/>
  <c r="E737" i="7" s="1"/>
  <c r="D245" i="11"/>
  <c r="E245" i="11"/>
  <c r="B246" i="11"/>
  <c r="G738" i="7" s="1"/>
  <c r="C246" i="11"/>
  <c r="E738" i="7" s="1"/>
  <c r="E751" i="7" s="1"/>
  <c r="D246" i="11"/>
  <c r="E246" i="11"/>
  <c r="B247" i="11"/>
  <c r="G739" i="7" s="1"/>
  <c r="C247" i="11"/>
  <c r="E739" i="7" s="1"/>
  <c r="D247" i="11"/>
  <c r="E247" i="11"/>
  <c r="B248" i="11"/>
  <c r="G740" i="7" s="1"/>
  <c r="C248" i="11"/>
  <c r="E740" i="7" s="1"/>
  <c r="J753" i="7" s="1"/>
  <c r="D248" i="11"/>
  <c r="E248" i="11"/>
  <c r="B249" i="11"/>
  <c r="G741" i="7" s="1"/>
  <c r="C249" i="11"/>
  <c r="E741" i="7" s="1"/>
  <c r="D249" i="11"/>
  <c r="E249" i="11"/>
  <c r="B250" i="11"/>
  <c r="G742" i="7" s="1"/>
  <c r="C250" i="11"/>
  <c r="E742" i="7" s="1"/>
  <c r="D250" i="11"/>
  <c r="E250" i="11"/>
  <c r="B251" i="11"/>
  <c r="G743" i="7" s="1"/>
  <c r="C251" i="11"/>
  <c r="E743" i="7" s="1"/>
  <c r="D251" i="11"/>
  <c r="E251" i="11"/>
  <c r="B252" i="11"/>
  <c r="G744" i="7" s="1"/>
  <c r="C252" i="11"/>
  <c r="E744" i="7" s="1"/>
  <c r="E757" i="7" s="1"/>
  <c r="D252" i="11"/>
  <c r="E252" i="11"/>
  <c r="B253" i="11"/>
  <c r="G745" i="7" s="1"/>
  <c r="C253" i="11"/>
  <c r="E745" i="7" s="1"/>
  <c r="D253" i="11"/>
  <c r="E253" i="11"/>
  <c r="B255" i="11"/>
  <c r="G769" i="7" s="1"/>
  <c r="C255" i="11"/>
  <c r="D255" i="11"/>
  <c r="E255" i="11"/>
  <c r="B256" i="11"/>
  <c r="G770" i="7" s="1"/>
  <c r="C256" i="11"/>
  <c r="E770" i="7" s="1"/>
  <c r="D256" i="11"/>
  <c r="E256" i="11"/>
  <c r="B257" i="11"/>
  <c r="G771" i="7" s="1"/>
  <c r="C257" i="11"/>
  <c r="E771" i="7" s="1"/>
  <c r="D257" i="11"/>
  <c r="E257" i="11"/>
  <c r="B258" i="11"/>
  <c r="G772" i="7" s="1"/>
  <c r="C258" i="11"/>
  <c r="E772" i="7" s="1"/>
  <c r="D258" i="11"/>
  <c r="E258" i="11"/>
  <c r="B259" i="11"/>
  <c r="G773" i="7" s="1"/>
  <c r="C259" i="11"/>
  <c r="E773" i="7" s="1"/>
  <c r="D259" i="11"/>
  <c r="E259" i="11"/>
  <c r="B260" i="11"/>
  <c r="G774" i="7" s="1"/>
  <c r="C260" i="11"/>
  <c r="E774" i="7" s="1"/>
  <c r="D260" i="11"/>
  <c r="E260" i="11"/>
  <c r="B261" i="11"/>
  <c r="G775" i="7" s="1"/>
  <c r="C261" i="11"/>
  <c r="E775" i="7" s="1"/>
  <c r="E788" i="7" s="1"/>
  <c r="D261" i="11"/>
  <c r="E261" i="11"/>
  <c r="B262" i="11"/>
  <c r="G776" i="7" s="1"/>
  <c r="C262" i="11"/>
  <c r="E776" i="7" s="1"/>
  <c r="E789" i="7" s="1"/>
  <c r="D262" i="11"/>
  <c r="E262" i="11"/>
  <c r="B263" i="11"/>
  <c r="G777" i="7" s="1"/>
  <c r="C263" i="11"/>
  <c r="E777" i="7" s="1"/>
  <c r="E790" i="7" s="1"/>
  <c r="D263" i="11"/>
  <c r="E263" i="11"/>
  <c r="B264" i="11"/>
  <c r="G778" i="7" s="1"/>
  <c r="C264" i="11"/>
  <c r="E778" i="7" s="1"/>
  <c r="D264" i="11"/>
  <c r="E264" i="11"/>
  <c r="B266" i="11"/>
  <c r="C266" i="11"/>
  <c r="D266" i="11"/>
  <c r="E266" i="11"/>
  <c r="B267" i="11"/>
  <c r="C267" i="11"/>
  <c r="E803" i="7" s="1"/>
  <c r="E816" i="7" s="1"/>
  <c r="D267" i="11"/>
  <c r="E267" i="11"/>
  <c r="B268" i="11"/>
  <c r="C268" i="11"/>
  <c r="E804" i="7" s="1"/>
  <c r="D268" i="11"/>
  <c r="E268" i="11"/>
  <c r="B269" i="11"/>
  <c r="C269" i="11"/>
  <c r="E805" i="7" s="1"/>
  <c r="D269" i="11"/>
  <c r="E269" i="11"/>
  <c r="B270" i="11"/>
  <c r="G806" i="7" s="1"/>
  <c r="C270" i="11"/>
  <c r="E806" i="7" s="1"/>
  <c r="D270" i="11"/>
  <c r="E270" i="11"/>
  <c r="B271" i="11"/>
  <c r="G807" i="7" s="1"/>
  <c r="C271" i="11"/>
  <c r="E807" i="7" s="1"/>
  <c r="D271" i="11"/>
  <c r="E271" i="11"/>
  <c r="B272" i="11"/>
  <c r="G808" i="7" s="1"/>
  <c r="C272" i="11"/>
  <c r="E808" i="7" s="1"/>
  <c r="D272" i="11"/>
  <c r="E272" i="11"/>
  <c r="B273" i="11"/>
  <c r="C273" i="11"/>
  <c r="E809" i="7" s="1"/>
  <c r="E822" i="7" s="1"/>
  <c r="D273" i="11"/>
  <c r="E273" i="11"/>
  <c r="B274" i="11"/>
  <c r="C274" i="11"/>
  <c r="E810" i="7" s="1"/>
  <c r="E823" i="7" s="1"/>
  <c r="D274" i="11"/>
  <c r="E274" i="11"/>
  <c r="B275" i="11"/>
  <c r="G811" i="7" s="1"/>
  <c r="C275" i="11"/>
  <c r="E811" i="7" s="1"/>
  <c r="D275" i="11"/>
  <c r="E275" i="11"/>
  <c r="F26" i="12"/>
  <c r="G26" i="12"/>
  <c r="F22" i="12"/>
  <c r="G22" i="12"/>
  <c r="F23" i="12"/>
  <c r="G23" i="12"/>
  <c r="F24" i="12"/>
  <c r="G24" i="12"/>
  <c r="F25" i="12"/>
  <c r="G25" i="12"/>
  <c r="H25" i="9"/>
  <c r="H26" i="9"/>
  <c r="H28" i="9"/>
  <c r="H29" i="9"/>
  <c r="H30" i="9"/>
  <c r="F976" i="7" l="1"/>
  <c r="K912" i="7"/>
  <c r="K976" i="7"/>
  <c r="F912" i="7"/>
  <c r="J944" i="7"/>
  <c r="I944" i="7"/>
  <c r="F944" i="7"/>
  <c r="E944" i="7"/>
  <c r="J912" i="7"/>
  <c r="J848" i="7"/>
  <c r="I848" i="7"/>
  <c r="F1200" i="7"/>
  <c r="F1210" i="7" s="1"/>
  <c r="E848" i="7"/>
  <c r="E1200" i="7"/>
  <c r="E1210" i="7" s="1"/>
  <c r="K1264" i="7"/>
  <c r="K1274" i="7" s="1"/>
  <c r="J1264" i="7"/>
  <c r="J1274" i="7" s="1"/>
  <c r="I1264" i="7"/>
  <c r="I1274" i="7" s="1"/>
  <c r="F1264" i="7"/>
  <c r="F1274" i="7" s="1"/>
  <c r="I912" i="7"/>
  <c r="K1136" i="7"/>
  <c r="K1146" i="7" s="1"/>
  <c r="K1104" i="7"/>
  <c r="J1104" i="7"/>
  <c r="J1114" i="7" s="1"/>
  <c r="F1136" i="7"/>
  <c r="I1104" i="7"/>
  <c r="J1072" i="7"/>
  <c r="F1104" i="7"/>
  <c r="F1114" i="7" s="1"/>
  <c r="I1072" i="7"/>
  <c r="K1200" i="7"/>
  <c r="F848" i="7"/>
  <c r="J1200" i="7"/>
  <c r="K1072" i="7"/>
  <c r="K1082" i="7" s="1"/>
  <c r="J1136" i="7"/>
  <c r="J1146" i="7" s="1"/>
  <c r="F1072" i="7"/>
  <c r="F1082" i="7" s="1"/>
  <c r="K880" i="7"/>
  <c r="K890" i="7" s="1"/>
  <c r="J880" i="7"/>
  <c r="J890" i="7" s="1"/>
  <c r="I880" i="7"/>
  <c r="I890" i="7" s="1"/>
  <c r="F880" i="7"/>
  <c r="F890" i="7" s="1"/>
  <c r="I976" i="7"/>
  <c r="I986" i="7" s="1"/>
  <c r="E802" i="7"/>
  <c r="F815" i="7" s="1"/>
  <c r="I266" i="11"/>
  <c r="I255" i="11"/>
  <c r="E736" i="7"/>
  <c r="E749" i="7" s="1"/>
  <c r="I244" i="11"/>
  <c r="I233" i="11"/>
  <c r="E670" i="7"/>
  <c r="F683" i="7" s="1"/>
  <c r="I222" i="11"/>
  <c r="J976" i="7"/>
  <c r="J986" i="7" s="1"/>
  <c r="K1296" i="7"/>
  <c r="K1306" i="7" s="1"/>
  <c r="J1236" i="7"/>
  <c r="I1296" i="7"/>
  <c r="I1306" i="7" s="1"/>
  <c r="F1197" i="7"/>
  <c r="F1216" i="7" s="1"/>
  <c r="F1005" i="7"/>
  <c r="F1024" i="7" s="1"/>
  <c r="F877" i="7"/>
  <c r="J1296" i="7"/>
  <c r="J1306" i="7" s="1"/>
  <c r="J918" i="7"/>
  <c r="J922" i="7" s="1"/>
  <c r="K918" i="7"/>
  <c r="K922" i="7" s="1"/>
  <c r="I420" i="15"/>
  <c r="I44" i="9"/>
  <c r="I321" i="15"/>
  <c r="I35" i="9"/>
  <c r="I387" i="15"/>
  <c r="I41" i="9"/>
  <c r="I398" i="15"/>
  <c r="I42" i="9"/>
  <c r="I431" i="15"/>
  <c r="I45" i="9"/>
  <c r="I409" i="15"/>
  <c r="I43" i="9"/>
  <c r="I299" i="15"/>
  <c r="I33" i="9"/>
  <c r="I277" i="15"/>
  <c r="I31" i="9"/>
  <c r="I376" i="15"/>
  <c r="I40" i="9"/>
  <c r="I310" i="15"/>
  <c r="I34" i="9"/>
  <c r="I354" i="15"/>
  <c r="I38" i="9"/>
  <c r="I332" i="15"/>
  <c r="I36" i="9"/>
  <c r="I365" i="15"/>
  <c r="I39" i="9"/>
  <c r="I343" i="15"/>
  <c r="I37" i="9"/>
  <c r="F1069" i="7"/>
  <c r="F1088" i="7" s="1"/>
  <c r="F675" i="7"/>
  <c r="F1101" i="7"/>
  <c r="F1120" i="7" s="1"/>
  <c r="F1133" i="7"/>
  <c r="F1152" i="7" s="1"/>
  <c r="I1232" i="7"/>
  <c r="I1242" i="7" s="1"/>
  <c r="F1232" i="7"/>
  <c r="F1242" i="7" s="1"/>
  <c r="K1232" i="7"/>
  <c r="K1242" i="7" s="1"/>
  <c r="F1037" i="7"/>
  <c r="F896" i="7"/>
  <c r="F805" i="7"/>
  <c r="F777" i="7"/>
  <c r="F772" i="7"/>
  <c r="F744" i="7"/>
  <c r="F739" i="7"/>
  <c r="F711" i="7"/>
  <c r="F678" i="7"/>
  <c r="F973" i="7"/>
  <c r="F992" i="7" s="1"/>
  <c r="F1261" i="7"/>
  <c r="F1280" i="7" s="1"/>
  <c r="F1293" i="7"/>
  <c r="F1312" i="7" s="1"/>
  <c r="F1165" i="7"/>
  <c r="F1184" i="7" s="1"/>
  <c r="E890" i="7"/>
  <c r="E1018" i="7"/>
  <c r="F710" i="7"/>
  <c r="I1210" i="7"/>
  <c r="J1210" i="7"/>
  <c r="F808" i="7"/>
  <c r="F803" i="7"/>
  <c r="F775" i="7"/>
  <c r="F770" i="7"/>
  <c r="F742" i="7"/>
  <c r="F737" i="7"/>
  <c r="F709" i="7"/>
  <c r="F704" i="7"/>
  <c r="F676" i="7"/>
  <c r="F671" i="7"/>
  <c r="F909" i="7"/>
  <c r="F807" i="7"/>
  <c r="F802" i="7"/>
  <c r="F774" i="7"/>
  <c r="F769" i="7"/>
  <c r="F741" i="7"/>
  <c r="F736" i="7"/>
  <c r="F708" i="7"/>
  <c r="F703" i="7"/>
  <c r="F670" i="7"/>
  <c r="I918" i="7"/>
  <c r="E1178" i="7"/>
  <c r="E986" i="7"/>
  <c r="F941" i="7"/>
  <c r="F960" i="7" s="1"/>
  <c r="F1229" i="7"/>
  <c r="F1248" i="7" s="1"/>
  <c r="E722" i="7"/>
  <c r="F722" i="7"/>
  <c r="F1168" i="7"/>
  <c r="F1178" i="7" s="1"/>
  <c r="E1146" i="7"/>
  <c r="E1082" i="7"/>
  <c r="J1082" i="7"/>
  <c r="I1018" i="7"/>
  <c r="E1050" i="7"/>
  <c r="E1274" i="7"/>
  <c r="E1114" i="7"/>
  <c r="E922" i="7"/>
  <c r="E954" i="7"/>
  <c r="E1306" i="7"/>
  <c r="I1050" i="7"/>
  <c r="F811" i="7"/>
  <c r="F806" i="7"/>
  <c r="F778" i="7"/>
  <c r="F773" i="7"/>
  <c r="F786" i="7" s="1"/>
  <c r="F740" i="7"/>
  <c r="F753" i="7" s="1"/>
  <c r="F712" i="7"/>
  <c r="F707" i="7"/>
  <c r="F679" i="7"/>
  <c r="F674" i="7"/>
  <c r="G802" i="7"/>
  <c r="K1168" i="7"/>
  <c r="K1178" i="7" s="1"/>
  <c r="K1114" i="7"/>
  <c r="F918" i="7"/>
  <c r="F922" i="7" s="1"/>
  <c r="E1242" i="7"/>
  <c r="G909" i="7"/>
  <c r="K1210" i="7"/>
  <c r="F706" i="7"/>
  <c r="F809" i="7"/>
  <c r="F804" i="7"/>
  <c r="F776" i="7"/>
  <c r="F771" i="7"/>
  <c r="F743" i="7"/>
  <c r="F738" i="7"/>
  <c r="F705" i="7"/>
  <c r="F672" i="7"/>
  <c r="F745" i="7"/>
  <c r="F1050" i="7"/>
  <c r="K954" i="7"/>
  <c r="J1232" i="7"/>
  <c r="J1242" i="7" s="1"/>
  <c r="G1037" i="7"/>
  <c r="I1114" i="7"/>
  <c r="G805" i="7"/>
  <c r="J1050" i="7"/>
  <c r="F1296" i="7"/>
  <c r="F1306" i="7" s="1"/>
  <c r="G804" i="7"/>
  <c r="I1168" i="7"/>
  <c r="I1178" i="7" s="1"/>
  <c r="J1168" i="7"/>
  <c r="J1178" i="7" s="1"/>
  <c r="G803" i="7"/>
  <c r="K1050" i="7"/>
  <c r="J1018" i="7"/>
  <c r="I954" i="7"/>
  <c r="J954" i="7"/>
  <c r="F954" i="7"/>
  <c r="F986" i="7"/>
  <c r="F1146" i="7"/>
  <c r="K986" i="7"/>
  <c r="I1082" i="7"/>
  <c r="K1018" i="7"/>
  <c r="F1018" i="7"/>
  <c r="I1146" i="7"/>
  <c r="J858" i="7"/>
  <c r="K858" i="7"/>
  <c r="I753" i="7"/>
  <c r="F845" i="7"/>
  <c r="F864" i="7" s="1"/>
  <c r="E753" i="7"/>
  <c r="E784" i="7"/>
  <c r="F784" i="7"/>
  <c r="I784" i="7"/>
  <c r="J784" i="7"/>
  <c r="K784" i="7"/>
  <c r="E685" i="7"/>
  <c r="F685" i="7"/>
  <c r="I685" i="7"/>
  <c r="J685" i="7"/>
  <c r="K685" i="7"/>
  <c r="I756" i="7"/>
  <c r="F756" i="7"/>
  <c r="E756" i="7"/>
  <c r="E755" i="7"/>
  <c r="F755" i="7"/>
  <c r="I755" i="7"/>
  <c r="J755" i="7"/>
  <c r="K755" i="7"/>
  <c r="E786" i="7"/>
  <c r="I786" i="7"/>
  <c r="J786" i="7"/>
  <c r="K786" i="7"/>
  <c r="E686" i="7"/>
  <c r="F686" i="7"/>
  <c r="I686" i="7"/>
  <c r="J686" i="7"/>
  <c r="K686" i="7"/>
  <c r="E720" i="7"/>
  <c r="F720" i="7"/>
  <c r="I720" i="7"/>
  <c r="J720" i="7"/>
  <c r="K720" i="7"/>
  <c r="I821" i="7"/>
  <c r="E821" i="7"/>
  <c r="F821" i="7"/>
  <c r="I721" i="7"/>
  <c r="E721" i="7"/>
  <c r="F721" i="7"/>
  <c r="J721" i="7"/>
  <c r="K721" i="7"/>
  <c r="J787" i="7"/>
  <c r="K787" i="7"/>
  <c r="E787" i="7"/>
  <c r="F787" i="7"/>
  <c r="I787" i="7"/>
  <c r="J750" i="7"/>
  <c r="I750" i="7"/>
  <c r="E689" i="7"/>
  <c r="I689" i="7"/>
  <c r="E684" i="7"/>
  <c r="F684" i="7"/>
  <c r="I684" i="7"/>
  <c r="J684" i="7"/>
  <c r="K684" i="7"/>
  <c r="E754" i="7"/>
  <c r="F754" i="7"/>
  <c r="I754" i="7"/>
  <c r="J754" i="7"/>
  <c r="K754" i="7"/>
  <c r="E785" i="7"/>
  <c r="F785" i="7"/>
  <c r="I785" i="7"/>
  <c r="J785" i="7"/>
  <c r="K785" i="7"/>
  <c r="E819" i="7"/>
  <c r="F819" i="7"/>
  <c r="I819" i="7"/>
  <c r="J819" i="7"/>
  <c r="K819" i="7"/>
  <c r="E817" i="7"/>
  <c r="F817" i="7"/>
  <c r="I817" i="7"/>
  <c r="J817" i="7"/>
  <c r="K817" i="7"/>
  <c r="E820" i="7"/>
  <c r="F820" i="7"/>
  <c r="I820" i="7"/>
  <c r="J820" i="7"/>
  <c r="K820" i="7"/>
  <c r="J783" i="7"/>
  <c r="K783" i="7"/>
  <c r="E783" i="7"/>
  <c r="F783" i="7"/>
  <c r="I783" i="7"/>
  <c r="I818" i="7"/>
  <c r="J818" i="7"/>
  <c r="K818" i="7"/>
  <c r="E818" i="7"/>
  <c r="F818" i="7"/>
  <c r="K688" i="7"/>
  <c r="E688" i="7"/>
  <c r="F688" i="7"/>
  <c r="I688" i="7"/>
  <c r="J688" i="7"/>
  <c r="K687" i="7"/>
  <c r="F687" i="7"/>
  <c r="E687" i="7"/>
  <c r="I687" i="7"/>
  <c r="J687" i="7"/>
  <c r="F752" i="7"/>
  <c r="E752" i="7"/>
  <c r="I752" i="7"/>
  <c r="J752" i="7"/>
  <c r="K752" i="7"/>
  <c r="K718" i="7"/>
  <c r="F718" i="7"/>
  <c r="E718" i="7"/>
  <c r="I718" i="7"/>
  <c r="J718" i="7"/>
  <c r="F677" i="7"/>
  <c r="F673" i="7"/>
  <c r="G810" i="7"/>
  <c r="F810" i="7"/>
  <c r="I788" i="7"/>
  <c r="G809" i="7"/>
  <c r="E769" i="7"/>
  <c r="E703" i="7"/>
  <c r="G680" i="7"/>
  <c r="G779" i="7"/>
  <c r="K719" i="7"/>
  <c r="J719" i="7"/>
  <c r="I719" i="7"/>
  <c r="F719" i="7"/>
  <c r="K753" i="7"/>
  <c r="K683" i="7"/>
  <c r="E723" i="7"/>
  <c r="F858" i="7"/>
  <c r="I858" i="7"/>
  <c r="E858" i="7"/>
  <c r="F822" i="7"/>
  <c r="K821" i="7"/>
  <c r="J821" i="7"/>
  <c r="F788" i="7"/>
  <c r="K790" i="7"/>
  <c r="J790" i="7"/>
  <c r="I790" i="7"/>
  <c r="F790" i="7"/>
  <c r="K823" i="7"/>
  <c r="J823" i="7"/>
  <c r="K789" i="7"/>
  <c r="I823" i="7"/>
  <c r="J789" i="7"/>
  <c r="F823" i="7"/>
  <c r="K816" i="7"/>
  <c r="I789" i="7"/>
  <c r="J816" i="7"/>
  <c r="F789" i="7"/>
  <c r="K822" i="7"/>
  <c r="I816" i="7"/>
  <c r="J822" i="7"/>
  <c r="F816" i="7"/>
  <c r="K788" i="7"/>
  <c r="I822" i="7"/>
  <c r="J788" i="7"/>
  <c r="K756" i="7"/>
  <c r="J756" i="7"/>
  <c r="G746" i="7"/>
  <c r="K722" i="7"/>
  <c r="J722" i="7"/>
  <c r="I722" i="7"/>
  <c r="F689" i="7"/>
  <c r="F750" i="7"/>
  <c r="K691" i="7"/>
  <c r="J691" i="7"/>
  <c r="I691" i="7"/>
  <c r="F691" i="7"/>
  <c r="E750" i="7"/>
  <c r="J724" i="7"/>
  <c r="K690" i="7"/>
  <c r="K751" i="7"/>
  <c r="I724" i="7"/>
  <c r="J690" i="7"/>
  <c r="K724" i="7"/>
  <c r="J751" i="7"/>
  <c r="F724" i="7"/>
  <c r="K717" i="7"/>
  <c r="I690" i="7"/>
  <c r="K757" i="7"/>
  <c r="I751" i="7"/>
  <c r="J717" i="7"/>
  <c r="F690" i="7"/>
  <c r="J757" i="7"/>
  <c r="F751" i="7"/>
  <c r="K723" i="7"/>
  <c r="I717" i="7"/>
  <c r="I757" i="7"/>
  <c r="J723" i="7"/>
  <c r="F717" i="7"/>
  <c r="K689" i="7"/>
  <c r="F757" i="7"/>
  <c r="K750" i="7"/>
  <c r="I723" i="7"/>
  <c r="J689" i="7"/>
  <c r="I683" i="7" l="1"/>
  <c r="J683" i="7"/>
  <c r="I922" i="7"/>
  <c r="E683" i="7"/>
  <c r="E693" i="7" s="1"/>
  <c r="I815" i="7"/>
  <c r="J815" i="7"/>
  <c r="J825" i="7" s="1"/>
  <c r="E815" i="7"/>
  <c r="E825" i="7" s="1"/>
  <c r="K815" i="7"/>
  <c r="K825" i="7" s="1"/>
  <c r="I749" i="7"/>
  <c r="I759" i="7" s="1"/>
  <c r="J749" i="7"/>
  <c r="K749" i="7"/>
  <c r="K759" i="7" s="1"/>
  <c r="F749" i="7"/>
  <c r="E923" i="7"/>
  <c r="F1056" i="7"/>
  <c r="E1211" i="7"/>
  <c r="E1275" i="7"/>
  <c r="E1019" i="7"/>
  <c r="I1211" i="7"/>
  <c r="D1216" i="7" s="1"/>
  <c r="H398" i="11" s="1"/>
  <c r="E1051" i="7"/>
  <c r="I233" i="15"/>
  <c r="I27" i="9"/>
  <c r="I244" i="15"/>
  <c r="I28" i="9"/>
  <c r="I255" i="15"/>
  <c r="I29" i="9"/>
  <c r="H398" i="15"/>
  <c r="F42" i="9"/>
  <c r="J42" i="9" s="1"/>
  <c r="E1179" i="7"/>
  <c r="I266" i="15"/>
  <c r="I30" i="9"/>
  <c r="E987" i="7"/>
  <c r="I222" i="15"/>
  <c r="I26" i="9"/>
  <c r="E955" i="7"/>
  <c r="G713" i="7"/>
  <c r="F713" i="7"/>
  <c r="E891" i="7"/>
  <c r="E1147" i="7"/>
  <c r="F928" i="7"/>
  <c r="I859" i="7"/>
  <c r="D864" i="7" s="1"/>
  <c r="H277" i="11" s="1"/>
  <c r="I891" i="7"/>
  <c r="D896" i="7" s="1"/>
  <c r="H288" i="11" s="1"/>
  <c r="I1019" i="7"/>
  <c r="D1024" i="7" s="1"/>
  <c r="H332" i="11" s="1"/>
  <c r="E1083" i="7"/>
  <c r="I1051" i="7"/>
  <c r="D1056" i="7" s="1"/>
  <c r="H343" i="11" s="1"/>
  <c r="I955" i="7"/>
  <c r="D960" i="7" s="1"/>
  <c r="H310" i="11" s="1"/>
  <c r="I1115" i="7"/>
  <c r="D1120" i="7" s="1"/>
  <c r="H365" i="11" s="1"/>
  <c r="E1115" i="7"/>
  <c r="I1275" i="7"/>
  <c r="D1280" i="7" s="1"/>
  <c r="H420" i="11" s="1"/>
  <c r="G812" i="7"/>
  <c r="F746" i="7"/>
  <c r="F765" i="7" s="1"/>
  <c r="F812" i="7"/>
  <c r="F831" i="7" s="1"/>
  <c r="E1243" i="7"/>
  <c r="F779" i="7"/>
  <c r="F798" i="7" s="1"/>
  <c r="I1307" i="7"/>
  <c r="D1312" i="7" s="1"/>
  <c r="H431" i="11" s="1"/>
  <c r="E1307" i="7"/>
  <c r="I1147" i="7"/>
  <c r="D1152" i="7" s="1"/>
  <c r="H376" i="11" s="1"/>
  <c r="I987" i="7"/>
  <c r="D992" i="7" s="1"/>
  <c r="H321" i="11" s="1"/>
  <c r="I923" i="7"/>
  <c r="D928" i="7" s="1"/>
  <c r="H299" i="11" s="1"/>
  <c r="I1179" i="7"/>
  <c r="D1184" i="7" s="1"/>
  <c r="H387" i="11" s="1"/>
  <c r="I1243" i="7"/>
  <c r="D1248" i="7" s="1"/>
  <c r="H409" i="11" s="1"/>
  <c r="I1083" i="7"/>
  <c r="D1088" i="7" s="1"/>
  <c r="H354" i="11" s="1"/>
  <c r="E859" i="7"/>
  <c r="F680" i="7"/>
  <c r="F699" i="7" s="1"/>
  <c r="F716" i="7"/>
  <c r="F726" i="7" s="1"/>
  <c r="K716" i="7"/>
  <c r="K726" i="7" s="1"/>
  <c r="E716" i="7"/>
  <c r="E726" i="7" s="1"/>
  <c r="I716" i="7"/>
  <c r="I726" i="7" s="1"/>
  <c r="J716" i="7"/>
  <c r="J726" i="7" s="1"/>
  <c r="F825" i="7"/>
  <c r="F782" i="7"/>
  <c r="F792" i="7" s="1"/>
  <c r="E782" i="7"/>
  <c r="E792" i="7" s="1"/>
  <c r="I782" i="7"/>
  <c r="I792" i="7" s="1"/>
  <c r="J782" i="7"/>
  <c r="J792" i="7" s="1"/>
  <c r="K782" i="7"/>
  <c r="K792" i="7" s="1"/>
  <c r="I693" i="7"/>
  <c r="J759" i="7"/>
  <c r="E759" i="7"/>
  <c r="F759" i="7"/>
  <c r="I825" i="7"/>
  <c r="J693" i="7"/>
  <c r="K693" i="7"/>
  <c r="F693" i="7"/>
  <c r="E864" i="7" l="1"/>
  <c r="F277" i="11" s="1"/>
  <c r="E1216" i="7"/>
  <c r="F398" i="11" s="1"/>
  <c r="L31" i="9"/>
  <c r="F277" i="15"/>
  <c r="H431" i="15"/>
  <c r="F45" i="9"/>
  <c r="J45" i="9" s="1"/>
  <c r="H376" i="15"/>
  <c r="F40" i="9"/>
  <c r="J40" i="9" s="1"/>
  <c r="H321" i="15"/>
  <c r="F35" i="9"/>
  <c r="J35" i="9" s="1"/>
  <c r="F398" i="15"/>
  <c r="H420" i="15"/>
  <c r="F44" i="9"/>
  <c r="J44" i="9" s="1"/>
  <c r="H365" i="15"/>
  <c r="F39" i="9"/>
  <c r="J39" i="9" s="1"/>
  <c r="H299" i="15"/>
  <c r="F33" i="9"/>
  <c r="J33" i="9" s="1"/>
  <c r="H343" i="15"/>
  <c r="F37" i="9"/>
  <c r="J37" i="9" s="1"/>
  <c r="E928" i="7"/>
  <c r="F299" i="11" s="1"/>
  <c r="F36" i="9"/>
  <c r="J36" i="9" s="1"/>
  <c r="H332" i="15"/>
  <c r="H409" i="15"/>
  <c r="F43" i="9"/>
  <c r="J43" i="9" s="1"/>
  <c r="H288" i="15"/>
  <c r="F32" i="9"/>
  <c r="J32" i="9" s="1"/>
  <c r="H310" i="15"/>
  <c r="F34" i="9"/>
  <c r="J34" i="9" s="1"/>
  <c r="H354" i="15"/>
  <c r="F38" i="9"/>
  <c r="J38" i="9" s="1"/>
  <c r="H387" i="15"/>
  <c r="F41" i="9"/>
  <c r="J41" i="9" s="1"/>
  <c r="F31" i="9"/>
  <c r="J31" i="9" s="1"/>
  <c r="H277" i="15"/>
  <c r="F732" i="7"/>
  <c r="E1120" i="7"/>
  <c r="F365" i="11" s="1"/>
  <c r="E1312" i="7"/>
  <c r="F431" i="11" s="1"/>
  <c r="E1024" i="7"/>
  <c r="F332" i="11" s="1"/>
  <c r="E1280" i="7"/>
  <c r="F420" i="11" s="1"/>
  <c r="E1056" i="7"/>
  <c r="F343" i="11" s="1"/>
  <c r="E694" i="7"/>
  <c r="E960" i="7"/>
  <c r="F310" i="11" s="1"/>
  <c r="E896" i="7"/>
  <c r="F288" i="11" s="1"/>
  <c r="E992" i="7"/>
  <c r="F321" i="11" s="1"/>
  <c r="E826" i="7"/>
  <c r="E1184" i="7"/>
  <c r="F387" i="11" s="1"/>
  <c r="E1152" i="7"/>
  <c r="F376" i="11" s="1"/>
  <c r="E1088" i="7"/>
  <c r="F354" i="11" s="1"/>
  <c r="E1248" i="7"/>
  <c r="F409" i="11" s="1"/>
  <c r="E727" i="7"/>
  <c r="I793" i="7"/>
  <c r="D798" i="7" s="1"/>
  <c r="H255" i="11" s="1"/>
  <c r="E793" i="7"/>
  <c r="E760" i="7"/>
  <c r="I760" i="7"/>
  <c r="D765" i="7" s="1"/>
  <c r="H244" i="11" s="1"/>
  <c r="I727" i="7"/>
  <c r="D732" i="7" s="1"/>
  <c r="H233" i="11" s="1"/>
  <c r="I694" i="7"/>
  <c r="D699" i="7" s="1"/>
  <c r="H222" i="11" s="1"/>
  <c r="I826" i="7"/>
  <c r="D831" i="7" s="1"/>
  <c r="H266" i="11" s="1"/>
  <c r="L36" i="9" l="1"/>
  <c r="F332" i="15"/>
  <c r="H233" i="15"/>
  <c r="F27" i="9"/>
  <c r="J27" i="9" s="1"/>
  <c r="H266" i="15"/>
  <c r="F30" i="9"/>
  <c r="J30" i="9" s="1"/>
  <c r="H222" i="15"/>
  <c r="F26" i="9"/>
  <c r="J26" i="9" s="1"/>
  <c r="H255" i="15"/>
  <c r="F29" i="9"/>
  <c r="J29" i="9" s="1"/>
  <c r="F431" i="15"/>
  <c r="L42" i="9"/>
  <c r="H244" i="15"/>
  <c r="F28" i="9"/>
  <c r="J28" i="9" s="1"/>
  <c r="F409" i="15"/>
  <c r="L43" i="9"/>
  <c r="F354" i="15"/>
  <c r="L38" i="9"/>
  <c r="F310" i="15"/>
  <c r="F376" i="15"/>
  <c r="L32" i="9"/>
  <c r="F288" i="15"/>
  <c r="F365" i="15"/>
  <c r="L39" i="9"/>
  <c r="F387" i="15"/>
  <c r="L41" i="9"/>
  <c r="F321" i="15"/>
  <c r="F343" i="15"/>
  <c r="F420" i="15"/>
  <c r="L44" i="9"/>
  <c r="F299" i="15"/>
  <c r="L33" i="9"/>
  <c r="E798" i="7"/>
  <c r="F255" i="11" s="1"/>
  <c r="E765" i="7"/>
  <c r="F244" i="11" s="1"/>
  <c r="E732" i="7"/>
  <c r="F233" i="11" s="1"/>
  <c r="E699" i="7"/>
  <c r="F222" i="11" s="1"/>
  <c r="E831" i="7"/>
  <c r="E7" i="10"/>
  <c r="E8" i="10"/>
  <c r="E9" i="10"/>
  <c r="E10" i="10"/>
  <c r="E11" i="10"/>
  <c r="E12" i="10"/>
  <c r="E13" i="10"/>
  <c r="E14" i="10"/>
  <c r="E15" i="10"/>
  <c r="E16" i="10"/>
  <c r="E17" i="10"/>
  <c r="E18" i="10"/>
  <c r="E19" i="10"/>
  <c r="E20" i="10"/>
  <c r="E21" i="10"/>
  <c r="E22" i="10"/>
  <c r="E23" i="10"/>
  <c r="L45" i="9" l="1"/>
  <c r="L40" i="9"/>
  <c r="L37" i="9"/>
  <c r="F222" i="15"/>
  <c r="L26" i="9"/>
  <c r="L34" i="9"/>
  <c r="F255" i="15"/>
  <c r="L29" i="9"/>
  <c r="L35" i="9"/>
  <c r="F233" i="15"/>
  <c r="F244" i="15"/>
  <c r="L28" i="9"/>
  <c r="F266" i="11"/>
  <c r="H7" i="9"/>
  <c r="H8" i="9"/>
  <c r="H9" i="9"/>
  <c r="H10" i="9"/>
  <c r="H11" i="9"/>
  <c r="H12" i="9"/>
  <c r="H13" i="9"/>
  <c r="H14" i="9"/>
  <c r="H15" i="9"/>
  <c r="H16" i="9"/>
  <c r="H17" i="9"/>
  <c r="H18" i="9"/>
  <c r="H19" i="9"/>
  <c r="H20" i="9"/>
  <c r="H21" i="9"/>
  <c r="H22" i="9"/>
  <c r="H23" i="9"/>
  <c r="H24" i="9"/>
  <c r="L27" i="9" l="1"/>
  <c r="F266" i="15"/>
  <c r="B24" i="11"/>
  <c r="C24" i="11"/>
  <c r="D24" i="11"/>
  <c r="E24" i="11"/>
  <c r="B25" i="11"/>
  <c r="C25" i="11"/>
  <c r="D25" i="11"/>
  <c r="E25" i="11"/>
  <c r="B26" i="11"/>
  <c r="C26" i="11"/>
  <c r="D26" i="11"/>
  <c r="E26" i="11"/>
  <c r="B27" i="11"/>
  <c r="C27" i="11"/>
  <c r="D27" i="11"/>
  <c r="E27" i="11"/>
  <c r="B28" i="11"/>
  <c r="C28" i="11"/>
  <c r="D28" i="11"/>
  <c r="E28" i="11"/>
  <c r="B29" i="11"/>
  <c r="C29" i="11"/>
  <c r="D29" i="11"/>
  <c r="E29" i="11"/>
  <c r="B30" i="11"/>
  <c r="C30" i="11"/>
  <c r="D30" i="11"/>
  <c r="E30" i="11"/>
  <c r="B31" i="11"/>
  <c r="C31" i="11"/>
  <c r="D31" i="11"/>
  <c r="E31" i="11"/>
  <c r="B32" i="11"/>
  <c r="C32" i="11"/>
  <c r="D32" i="11"/>
  <c r="E32" i="11"/>
  <c r="B33" i="11"/>
  <c r="C33" i="11"/>
  <c r="D33" i="11"/>
  <c r="E33" i="11"/>
  <c r="B35" i="11"/>
  <c r="C35" i="11"/>
  <c r="D35" i="11"/>
  <c r="E35" i="11"/>
  <c r="B36" i="11"/>
  <c r="C36" i="11"/>
  <c r="D36" i="11"/>
  <c r="E36" i="11"/>
  <c r="B37" i="11"/>
  <c r="C37" i="11"/>
  <c r="D37" i="11"/>
  <c r="E37" i="11"/>
  <c r="B38" i="11"/>
  <c r="C38" i="11"/>
  <c r="D38" i="11"/>
  <c r="E38" i="11"/>
  <c r="B39" i="11"/>
  <c r="C39" i="11"/>
  <c r="D39" i="11"/>
  <c r="E39" i="11"/>
  <c r="B40" i="11"/>
  <c r="C40" i="11"/>
  <c r="D40" i="11"/>
  <c r="E40" i="11"/>
  <c r="B41" i="11"/>
  <c r="C41" i="11"/>
  <c r="D41" i="11"/>
  <c r="E41" i="11"/>
  <c r="B42" i="11"/>
  <c r="C42" i="11"/>
  <c r="D42" i="11"/>
  <c r="E42" i="11"/>
  <c r="B43" i="11"/>
  <c r="C43" i="11"/>
  <c r="D43" i="11"/>
  <c r="E43" i="11"/>
  <c r="B44" i="11"/>
  <c r="C44" i="11"/>
  <c r="D44" i="11"/>
  <c r="E44" i="11"/>
  <c r="B46" i="11"/>
  <c r="C46" i="11"/>
  <c r="D46" i="11"/>
  <c r="E46" i="11"/>
  <c r="B47" i="11"/>
  <c r="C47" i="11"/>
  <c r="D47" i="11"/>
  <c r="E47" i="11"/>
  <c r="B48" i="11"/>
  <c r="C48" i="11"/>
  <c r="D48" i="11"/>
  <c r="E48" i="11"/>
  <c r="B49" i="11"/>
  <c r="C49" i="11"/>
  <c r="D49" i="11"/>
  <c r="E49" i="11"/>
  <c r="B50" i="11"/>
  <c r="C50" i="11"/>
  <c r="D50" i="11"/>
  <c r="E50" i="11"/>
  <c r="B51" i="11"/>
  <c r="C51" i="11"/>
  <c r="D51" i="11"/>
  <c r="E51" i="11"/>
  <c r="B52" i="11"/>
  <c r="C52" i="11"/>
  <c r="D52" i="11"/>
  <c r="E52" i="11"/>
  <c r="B53" i="11"/>
  <c r="C53" i="11"/>
  <c r="D53" i="11"/>
  <c r="E53" i="11"/>
  <c r="B54" i="11"/>
  <c r="C54" i="11"/>
  <c r="D54" i="11"/>
  <c r="E54" i="11"/>
  <c r="B55" i="11"/>
  <c r="C55" i="11"/>
  <c r="D55" i="11"/>
  <c r="E55" i="11"/>
  <c r="B57" i="11"/>
  <c r="C57" i="11"/>
  <c r="D57" i="11"/>
  <c r="E57" i="11"/>
  <c r="B58" i="11"/>
  <c r="C58" i="11"/>
  <c r="D58" i="11"/>
  <c r="E58" i="11"/>
  <c r="B59" i="11"/>
  <c r="C59" i="11"/>
  <c r="D59" i="11"/>
  <c r="E59" i="11"/>
  <c r="B60" i="11"/>
  <c r="C60" i="11"/>
  <c r="D60" i="11"/>
  <c r="E60" i="11"/>
  <c r="B61" i="11"/>
  <c r="C61" i="11"/>
  <c r="D61" i="11"/>
  <c r="E61" i="11"/>
  <c r="B62" i="11"/>
  <c r="C62" i="11"/>
  <c r="D62" i="11"/>
  <c r="E62" i="11"/>
  <c r="B63" i="11"/>
  <c r="C63" i="11"/>
  <c r="D63" i="11"/>
  <c r="E63" i="11"/>
  <c r="B64" i="11"/>
  <c r="C64" i="11"/>
  <c r="D64" i="11"/>
  <c r="E64" i="11"/>
  <c r="B65" i="11"/>
  <c r="C65" i="11"/>
  <c r="D65" i="11"/>
  <c r="E65" i="11"/>
  <c r="B66" i="11"/>
  <c r="C66" i="11"/>
  <c r="D66" i="11"/>
  <c r="E66" i="11"/>
  <c r="B68" i="11"/>
  <c r="C68" i="11"/>
  <c r="D68" i="11"/>
  <c r="E68" i="11"/>
  <c r="B69" i="11"/>
  <c r="C69" i="11"/>
  <c r="D69" i="11"/>
  <c r="E69" i="11"/>
  <c r="B70" i="11"/>
  <c r="C70" i="11"/>
  <c r="D70" i="11"/>
  <c r="E70" i="11"/>
  <c r="B71" i="11"/>
  <c r="C71" i="11"/>
  <c r="D71" i="11"/>
  <c r="E71" i="11"/>
  <c r="B72" i="11"/>
  <c r="C72" i="11"/>
  <c r="D72" i="11"/>
  <c r="E72" i="11"/>
  <c r="B73" i="11"/>
  <c r="C73" i="11"/>
  <c r="D73" i="11"/>
  <c r="E73" i="11"/>
  <c r="B74" i="11"/>
  <c r="C74" i="11"/>
  <c r="D74" i="11"/>
  <c r="E74" i="11"/>
  <c r="B75" i="11"/>
  <c r="C75" i="11"/>
  <c r="D75" i="11"/>
  <c r="E75" i="11"/>
  <c r="B76" i="11"/>
  <c r="C76" i="11"/>
  <c r="D76" i="11"/>
  <c r="E76" i="11"/>
  <c r="B77" i="11"/>
  <c r="C77" i="11"/>
  <c r="D77" i="11"/>
  <c r="E77" i="11"/>
  <c r="B79" i="11"/>
  <c r="C79" i="11"/>
  <c r="D79" i="11"/>
  <c r="E79" i="11"/>
  <c r="B80" i="11"/>
  <c r="C80" i="11"/>
  <c r="D80" i="11"/>
  <c r="E80" i="11"/>
  <c r="B81" i="11"/>
  <c r="C81" i="11"/>
  <c r="D81" i="11"/>
  <c r="E81" i="11"/>
  <c r="B82" i="11"/>
  <c r="C82" i="11"/>
  <c r="D82" i="11"/>
  <c r="E82" i="11"/>
  <c r="B83" i="11"/>
  <c r="C83" i="11"/>
  <c r="D83" i="11"/>
  <c r="E83" i="11"/>
  <c r="B84" i="11"/>
  <c r="C84" i="11"/>
  <c r="D84" i="11"/>
  <c r="E84" i="11"/>
  <c r="B85" i="11"/>
  <c r="C85" i="11"/>
  <c r="D85" i="11"/>
  <c r="E85" i="11"/>
  <c r="B86" i="11"/>
  <c r="C86" i="11"/>
  <c r="D86" i="11"/>
  <c r="E86" i="11"/>
  <c r="B87" i="11"/>
  <c r="C87" i="11"/>
  <c r="D87" i="11"/>
  <c r="E87" i="11"/>
  <c r="B88" i="11"/>
  <c r="C88" i="11"/>
  <c r="D88" i="11"/>
  <c r="E88" i="11"/>
  <c r="B90" i="11"/>
  <c r="C90" i="11"/>
  <c r="D90" i="11"/>
  <c r="E90" i="11"/>
  <c r="B91" i="11"/>
  <c r="C91" i="11"/>
  <c r="D91" i="11"/>
  <c r="E91" i="11"/>
  <c r="B92" i="11"/>
  <c r="C92" i="11"/>
  <c r="D92" i="11"/>
  <c r="E92" i="11"/>
  <c r="B93" i="11"/>
  <c r="C93" i="11"/>
  <c r="D93" i="11"/>
  <c r="E93" i="11"/>
  <c r="B94" i="11"/>
  <c r="C94" i="11"/>
  <c r="D94" i="11"/>
  <c r="E94" i="11"/>
  <c r="B95" i="11"/>
  <c r="C95" i="11"/>
  <c r="D95" i="11"/>
  <c r="E95" i="11"/>
  <c r="B96" i="11"/>
  <c r="C96" i="11"/>
  <c r="D96" i="11"/>
  <c r="E96" i="11"/>
  <c r="B97" i="11"/>
  <c r="C97" i="11"/>
  <c r="D97" i="11"/>
  <c r="E97" i="11"/>
  <c r="B98" i="11"/>
  <c r="C98" i="11"/>
  <c r="D98" i="11"/>
  <c r="E98" i="11"/>
  <c r="B99" i="11"/>
  <c r="C99" i="11"/>
  <c r="D99" i="11"/>
  <c r="E99" i="11"/>
  <c r="B101" i="11"/>
  <c r="C101" i="11"/>
  <c r="D101" i="11"/>
  <c r="E101" i="11"/>
  <c r="B102" i="11"/>
  <c r="C102" i="11"/>
  <c r="D102" i="11"/>
  <c r="E102" i="11"/>
  <c r="B103" i="11"/>
  <c r="C103" i="11"/>
  <c r="D103" i="11"/>
  <c r="E103" i="11"/>
  <c r="B104" i="11"/>
  <c r="C104" i="11"/>
  <c r="D104" i="11"/>
  <c r="E104" i="11"/>
  <c r="B105" i="11"/>
  <c r="C105" i="11"/>
  <c r="D105" i="11"/>
  <c r="E105" i="11"/>
  <c r="B106" i="11"/>
  <c r="C106" i="11"/>
  <c r="D106" i="11"/>
  <c r="E106" i="11"/>
  <c r="B107" i="11"/>
  <c r="C107" i="11"/>
  <c r="D107" i="11"/>
  <c r="E107" i="11"/>
  <c r="B108" i="11"/>
  <c r="C108" i="11"/>
  <c r="D108" i="11"/>
  <c r="E108" i="11"/>
  <c r="B109" i="11"/>
  <c r="C109" i="11"/>
  <c r="D109" i="11"/>
  <c r="E109" i="11"/>
  <c r="B110" i="11"/>
  <c r="C110" i="11"/>
  <c r="D110" i="11"/>
  <c r="E110" i="11"/>
  <c r="B112" i="11"/>
  <c r="C112" i="11"/>
  <c r="D112" i="11"/>
  <c r="E112" i="11"/>
  <c r="B113" i="11"/>
  <c r="C113" i="11"/>
  <c r="D113" i="11"/>
  <c r="E113" i="11"/>
  <c r="B114" i="11"/>
  <c r="C114" i="11"/>
  <c r="D114" i="11"/>
  <c r="E114" i="11"/>
  <c r="B115" i="11"/>
  <c r="C115" i="11"/>
  <c r="D115" i="11"/>
  <c r="E115" i="11"/>
  <c r="B116" i="11"/>
  <c r="C116" i="11"/>
  <c r="D116" i="11"/>
  <c r="E116" i="11"/>
  <c r="B117" i="11"/>
  <c r="C117" i="11"/>
  <c r="D117" i="11"/>
  <c r="E117" i="11"/>
  <c r="B118" i="11"/>
  <c r="C118" i="11"/>
  <c r="D118" i="11"/>
  <c r="E118" i="11"/>
  <c r="B119" i="11"/>
  <c r="C119" i="11"/>
  <c r="D119" i="11"/>
  <c r="E119" i="11"/>
  <c r="B120" i="11"/>
  <c r="C120" i="11"/>
  <c r="D120" i="11"/>
  <c r="E120" i="11"/>
  <c r="B121" i="11"/>
  <c r="C121" i="11"/>
  <c r="D121" i="11"/>
  <c r="E121" i="11"/>
  <c r="B123" i="11"/>
  <c r="C123" i="11"/>
  <c r="D123" i="11"/>
  <c r="E123" i="11"/>
  <c r="B124" i="11"/>
  <c r="C124" i="11"/>
  <c r="D124" i="11"/>
  <c r="E124" i="11"/>
  <c r="B125" i="11"/>
  <c r="C125" i="11"/>
  <c r="D125" i="11"/>
  <c r="E125" i="11"/>
  <c r="B126" i="11"/>
  <c r="C126" i="11"/>
  <c r="D126" i="11"/>
  <c r="E126" i="11"/>
  <c r="B127" i="11"/>
  <c r="C127" i="11"/>
  <c r="D127" i="11"/>
  <c r="E127" i="11"/>
  <c r="B128" i="11"/>
  <c r="C128" i="11"/>
  <c r="D128" i="11"/>
  <c r="E128" i="11"/>
  <c r="B129" i="11"/>
  <c r="C129" i="11"/>
  <c r="D129" i="11"/>
  <c r="E129" i="11"/>
  <c r="B130" i="11"/>
  <c r="C130" i="11"/>
  <c r="D130" i="11"/>
  <c r="E130" i="11"/>
  <c r="B131" i="11"/>
  <c r="C131" i="11"/>
  <c r="D131" i="11"/>
  <c r="E131" i="11"/>
  <c r="B132" i="11"/>
  <c r="C132" i="11"/>
  <c r="D132" i="11"/>
  <c r="E132" i="11"/>
  <c r="B134" i="11"/>
  <c r="C134" i="11"/>
  <c r="D134" i="11"/>
  <c r="E134" i="11"/>
  <c r="B135" i="11"/>
  <c r="C135" i="11"/>
  <c r="D135" i="11"/>
  <c r="E135" i="11"/>
  <c r="B136" i="11"/>
  <c r="C136" i="11"/>
  <c r="D136" i="11"/>
  <c r="E136" i="11"/>
  <c r="B137" i="11"/>
  <c r="C137" i="11"/>
  <c r="D137" i="11"/>
  <c r="E137" i="11"/>
  <c r="B138" i="11"/>
  <c r="C138" i="11"/>
  <c r="D138" i="11"/>
  <c r="E138" i="11"/>
  <c r="B139" i="11"/>
  <c r="C139" i="11"/>
  <c r="D139" i="11"/>
  <c r="E139" i="11"/>
  <c r="B140" i="11"/>
  <c r="C140" i="11"/>
  <c r="D140" i="11"/>
  <c r="E140" i="11"/>
  <c r="B141" i="11"/>
  <c r="C141" i="11"/>
  <c r="D141" i="11"/>
  <c r="E141" i="11"/>
  <c r="B142" i="11"/>
  <c r="C142" i="11"/>
  <c r="D142" i="11"/>
  <c r="E142" i="11"/>
  <c r="B143" i="11"/>
  <c r="C143" i="11"/>
  <c r="D143" i="11"/>
  <c r="E143" i="11"/>
  <c r="B145" i="11"/>
  <c r="C145" i="11"/>
  <c r="D145" i="11"/>
  <c r="E145" i="11"/>
  <c r="B146" i="11"/>
  <c r="C146" i="11"/>
  <c r="D146" i="11"/>
  <c r="E146" i="11"/>
  <c r="B147" i="11"/>
  <c r="C147" i="11"/>
  <c r="D147" i="11"/>
  <c r="E147" i="11"/>
  <c r="B148" i="11"/>
  <c r="C148" i="11"/>
  <c r="D148" i="11"/>
  <c r="E148" i="11"/>
  <c r="B149" i="11"/>
  <c r="C149" i="11"/>
  <c r="D149" i="11"/>
  <c r="E149" i="11"/>
  <c r="B150" i="11"/>
  <c r="C150" i="11"/>
  <c r="D150" i="11"/>
  <c r="E150" i="11"/>
  <c r="B151" i="11"/>
  <c r="C151" i="11"/>
  <c r="D151" i="11"/>
  <c r="E151" i="11"/>
  <c r="B152" i="11"/>
  <c r="C152" i="11"/>
  <c r="D152" i="11"/>
  <c r="E152" i="11"/>
  <c r="B153" i="11"/>
  <c r="C153" i="11"/>
  <c r="D153" i="11"/>
  <c r="E153" i="11"/>
  <c r="B154" i="11"/>
  <c r="C154" i="11"/>
  <c r="D154" i="11"/>
  <c r="E154" i="11"/>
  <c r="B156" i="11"/>
  <c r="C156" i="11"/>
  <c r="D156" i="11"/>
  <c r="E156" i="11"/>
  <c r="B157" i="11"/>
  <c r="C157" i="11"/>
  <c r="D157" i="11"/>
  <c r="E157" i="11"/>
  <c r="B158" i="11"/>
  <c r="C158" i="11"/>
  <c r="D158" i="11"/>
  <c r="E158" i="11"/>
  <c r="B159" i="11"/>
  <c r="C159" i="11"/>
  <c r="D159" i="11"/>
  <c r="E159" i="11"/>
  <c r="B160" i="11"/>
  <c r="C160" i="11"/>
  <c r="D160" i="11"/>
  <c r="E160" i="11"/>
  <c r="B161" i="11"/>
  <c r="C161" i="11"/>
  <c r="D161" i="11"/>
  <c r="E161" i="11"/>
  <c r="B162" i="11"/>
  <c r="C162" i="11"/>
  <c r="D162" i="11"/>
  <c r="E162" i="11"/>
  <c r="B163" i="11"/>
  <c r="C163" i="11"/>
  <c r="D163" i="11"/>
  <c r="E163" i="11"/>
  <c r="B164" i="11"/>
  <c r="C164" i="11"/>
  <c r="D164" i="11"/>
  <c r="E164" i="11"/>
  <c r="B165" i="11"/>
  <c r="C165" i="11"/>
  <c r="D165" i="11"/>
  <c r="E165" i="11"/>
  <c r="B167" i="11"/>
  <c r="C167" i="11"/>
  <c r="D167" i="11"/>
  <c r="E167" i="11"/>
  <c r="B168" i="11"/>
  <c r="C168" i="11"/>
  <c r="D168" i="11"/>
  <c r="E168" i="11"/>
  <c r="B169" i="11"/>
  <c r="C169" i="11"/>
  <c r="D169" i="11"/>
  <c r="E169" i="11"/>
  <c r="B170" i="11"/>
  <c r="C170" i="11"/>
  <c r="D170" i="11"/>
  <c r="E170" i="11"/>
  <c r="B171" i="11"/>
  <c r="C171" i="11"/>
  <c r="D171" i="11"/>
  <c r="E171" i="11"/>
  <c r="B172" i="11"/>
  <c r="C172" i="11"/>
  <c r="D172" i="11"/>
  <c r="E172" i="11"/>
  <c r="B173" i="11"/>
  <c r="C173" i="11"/>
  <c r="D173" i="11"/>
  <c r="E173" i="11"/>
  <c r="B174" i="11"/>
  <c r="C174" i="11"/>
  <c r="D174" i="11"/>
  <c r="E174" i="11"/>
  <c r="B175" i="11"/>
  <c r="C175" i="11"/>
  <c r="D175" i="11"/>
  <c r="E175" i="11"/>
  <c r="B176" i="11"/>
  <c r="C176" i="11"/>
  <c r="D176" i="11"/>
  <c r="E176" i="11"/>
  <c r="B178" i="11"/>
  <c r="C178" i="11"/>
  <c r="D178" i="11"/>
  <c r="E178" i="11"/>
  <c r="B179" i="11"/>
  <c r="C179" i="11"/>
  <c r="D179" i="11"/>
  <c r="E179" i="11"/>
  <c r="B180" i="11"/>
  <c r="C180" i="11"/>
  <c r="D180" i="11"/>
  <c r="E180" i="11"/>
  <c r="B181" i="11"/>
  <c r="C181" i="11"/>
  <c r="D181" i="11"/>
  <c r="E181" i="11"/>
  <c r="B182" i="11"/>
  <c r="C182" i="11"/>
  <c r="D182" i="11"/>
  <c r="E182" i="11"/>
  <c r="B183" i="11"/>
  <c r="C183" i="11"/>
  <c r="D183" i="11"/>
  <c r="E183" i="11"/>
  <c r="B184" i="11"/>
  <c r="C184" i="11"/>
  <c r="D184" i="11"/>
  <c r="E184" i="11"/>
  <c r="B185" i="11"/>
  <c r="C185" i="11"/>
  <c r="D185" i="11"/>
  <c r="E185" i="11"/>
  <c r="B186" i="11"/>
  <c r="C186" i="11"/>
  <c r="D186" i="11"/>
  <c r="E186" i="11"/>
  <c r="B187" i="11"/>
  <c r="C187" i="11"/>
  <c r="D187" i="11"/>
  <c r="E187" i="11"/>
  <c r="B189" i="11"/>
  <c r="C189" i="11"/>
  <c r="D189" i="11"/>
  <c r="E189" i="11"/>
  <c r="B190" i="11"/>
  <c r="C190" i="11"/>
  <c r="D190" i="11"/>
  <c r="E190" i="11"/>
  <c r="B191" i="11"/>
  <c r="C191" i="11"/>
  <c r="D191" i="11"/>
  <c r="E191" i="11"/>
  <c r="B192" i="11"/>
  <c r="C192" i="11"/>
  <c r="D192" i="11"/>
  <c r="E192" i="11"/>
  <c r="B193" i="11"/>
  <c r="C193" i="11"/>
  <c r="D193" i="11"/>
  <c r="E193" i="11"/>
  <c r="B194" i="11"/>
  <c r="C194" i="11"/>
  <c r="D194" i="11"/>
  <c r="E194" i="11"/>
  <c r="B195" i="11"/>
  <c r="C195" i="11"/>
  <c r="D195" i="11"/>
  <c r="E195" i="11"/>
  <c r="B196" i="11"/>
  <c r="C196" i="11"/>
  <c r="D196" i="11"/>
  <c r="E196" i="11"/>
  <c r="B197" i="11"/>
  <c r="C197" i="11"/>
  <c r="D197" i="11"/>
  <c r="E197" i="11"/>
  <c r="B198" i="11"/>
  <c r="C198" i="11"/>
  <c r="D198" i="11"/>
  <c r="E198" i="11"/>
  <c r="B200" i="11"/>
  <c r="C200" i="11"/>
  <c r="D200" i="11"/>
  <c r="E200" i="11"/>
  <c r="B201" i="11"/>
  <c r="C201" i="11"/>
  <c r="D201" i="11"/>
  <c r="E201" i="11"/>
  <c r="B202" i="11"/>
  <c r="C202" i="11"/>
  <c r="D202" i="11"/>
  <c r="E202" i="11"/>
  <c r="B203" i="11"/>
  <c r="C203" i="11"/>
  <c r="D203" i="11"/>
  <c r="E203" i="11"/>
  <c r="B204" i="11"/>
  <c r="C204" i="11"/>
  <c r="D204" i="11"/>
  <c r="E204" i="11"/>
  <c r="B205" i="11"/>
  <c r="C205" i="11"/>
  <c r="D205" i="11"/>
  <c r="E205" i="11"/>
  <c r="B206" i="11"/>
  <c r="C206" i="11"/>
  <c r="D206" i="11"/>
  <c r="E206" i="11"/>
  <c r="B207" i="11"/>
  <c r="C207" i="11"/>
  <c r="D207" i="11"/>
  <c r="E207" i="11"/>
  <c r="B208" i="11"/>
  <c r="C208" i="11"/>
  <c r="D208" i="11"/>
  <c r="E208" i="11"/>
  <c r="B209" i="11"/>
  <c r="C209" i="11"/>
  <c r="D209" i="11"/>
  <c r="E209" i="11"/>
  <c r="B211" i="11"/>
  <c r="C211" i="11"/>
  <c r="D211" i="11"/>
  <c r="E211" i="11"/>
  <c r="B212" i="11"/>
  <c r="C212" i="11"/>
  <c r="D212" i="11"/>
  <c r="E212" i="11"/>
  <c r="B213" i="11"/>
  <c r="C213" i="11"/>
  <c r="D213" i="11"/>
  <c r="E213" i="11"/>
  <c r="B214" i="11"/>
  <c r="C214" i="11"/>
  <c r="D214" i="11"/>
  <c r="E214" i="11"/>
  <c r="B215" i="11"/>
  <c r="C215" i="11"/>
  <c r="D215" i="11"/>
  <c r="E215" i="11"/>
  <c r="B216" i="11"/>
  <c r="C216" i="11"/>
  <c r="D216" i="11"/>
  <c r="E216" i="11"/>
  <c r="B217" i="11"/>
  <c r="C217" i="11"/>
  <c r="D217" i="11"/>
  <c r="E217" i="11"/>
  <c r="B218" i="11"/>
  <c r="C218" i="11"/>
  <c r="D218" i="11"/>
  <c r="E218" i="11"/>
  <c r="B219" i="11"/>
  <c r="C219" i="11"/>
  <c r="D219" i="11"/>
  <c r="E219" i="11"/>
  <c r="B220" i="11"/>
  <c r="C220" i="11"/>
  <c r="D220" i="11"/>
  <c r="E220" i="11"/>
  <c r="E14" i="11"/>
  <c r="E15" i="11"/>
  <c r="E16" i="11"/>
  <c r="E17" i="11"/>
  <c r="E18" i="11"/>
  <c r="E19" i="11"/>
  <c r="E20" i="11"/>
  <c r="E21" i="11"/>
  <c r="E22" i="11"/>
  <c r="D14" i="11"/>
  <c r="D15" i="11"/>
  <c r="D16" i="11"/>
  <c r="D17" i="11"/>
  <c r="D18" i="11"/>
  <c r="D19" i="11"/>
  <c r="D20" i="11"/>
  <c r="D21" i="11"/>
  <c r="D22" i="11"/>
  <c r="C14" i="11"/>
  <c r="C15" i="11"/>
  <c r="C16" i="11"/>
  <c r="C17" i="11"/>
  <c r="C18" i="11"/>
  <c r="C19" i="11"/>
  <c r="C20" i="11"/>
  <c r="C21" i="11"/>
  <c r="C22" i="11"/>
  <c r="C13" i="11"/>
  <c r="D13" i="11"/>
  <c r="E13" i="11"/>
  <c r="B14" i="11"/>
  <c r="B15" i="11"/>
  <c r="B16" i="11"/>
  <c r="B17" i="11"/>
  <c r="B18" i="11"/>
  <c r="B19" i="11"/>
  <c r="B20" i="11"/>
  <c r="B21" i="11"/>
  <c r="B22" i="11"/>
  <c r="B13" i="11"/>
  <c r="C3" i="11"/>
  <c r="D3" i="11"/>
  <c r="E3" i="11"/>
  <c r="C4" i="11"/>
  <c r="D4" i="11"/>
  <c r="E4" i="11"/>
  <c r="C5" i="11"/>
  <c r="D5" i="11"/>
  <c r="E5" i="11"/>
  <c r="C6" i="11"/>
  <c r="D6" i="11"/>
  <c r="E6" i="11"/>
  <c r="C7" i="11"/>
  <c r="D7" i="11"/>
  <c r="E7" i="11"/>
  <c r="C8" i="11"/>
  <c r="D8" i="11"/>
  <c r="E8" i="11"/>
  <c r="C9" i="11"/>
  <c r="D9" i="11"/>
  <c r="E9" i="11"/>
  <c r="C10" i="11"/>
  <c r="D10" i="11"/>
  <c r="E10" i="11"/>
  <c r="C11" i="11"/>
  <c r="D11" i="11"/>
  <c r="E11" i="11"/>
  <c r="B11" i="11"/>
  <c r="B3" i="11"/>
  <c r="B4" i="11"/>
  <c r="B5" i="11"/>
  <c r="B6" i="11"/>
  <c r="B7" i="11"/>
  <c r="B8" i="11"/>
  <c r="B9" i="11"/>
  <c r="B10" i="11"/>
  <c r="C2" i="11"/>
  <c r="D2" i="11"/>
  <c r="E2" i="11"/>
  <c r="B2" i="11"/>
  <c r="I13" i="11" l="1"/>
  <c r="I211" i="11"/>
  <c r="I178" i="11"/>
  <c r="I167" i="11"/>
  <c r="I134" i="11"/>
  <c r="I123" i="11"/>
  <c r="I112" i="11"/>
  <c r="I101" i="11"/>
  <c r="I90" i="11"/>
  <c r="I79" i="11"/>
  <c r="I68" i="11"/>
  <c r="I57" i="11"/>
  <c r="I46" i="11"/>
  <c r="I35" i="11"/>
  <c r="I24" i="11"/>
  <c r="I145" i="11"/>
  <c r="I2" i="11"/>
  <c r="I2" i="15" s="1"/>
  <c r="I189" i="11"/>
  <c r="I200" i="11"/>
  <c r="I156" i="11"/>
  <c r="L30" i="9"/>
  <c r="I13" i="15"/>
  <c r="I200" i="15"/>
  <c r="I189" i="15"/>
  <c r="I178" i="15"/>
  <c r="I167" i="15"/>
  <c r="I156" i="15"/>
  <c r="I145" i="15"/>
  <c r="I134" i="15"/>
  <c r="I123" i="15"/>
  <c r="I112" i="15"/>
  <c r="I101" i="15"/>
  <c r="I90" i="15"/>
  <c r="I79" i="15"/>
  <c r="I68" i="15"/>
  <c r="I57" i="15"/>
  <c r="I46" i="15"/>
  <c r="I35" i="15"/>
  <c r="I24" i="15"/>
  <c r="G3" i="12"/>
  <c r="G4" i="12"/>
  <c r="I8" i="9" s="1"/>
  <c r="G5" i="12"/>
  <c r="G6" i="12"/>
  <c r="G7" i="12"/>
  <c r="G8" i="12"/>
  <c r="G9" i="12"/>
  <c r="G10" i="12"/>
  <c r="G11" i="12"/>
  <c r="G12" i="12"/>
  <c r="G13" i="12"/>
  <c r="G14" i="12"/>
  <c r="G15" i="12"/>
  <c r="G16" i="12"/>
  <c r="G17" i="12"/>
  <c r="G18" i="12"/>
  <c r="G19" i="12"/>
  <c r="G20" i="12"/>
  <c r="G21" i="12"/>
  <c r="G2" i="12"/>
  <c r="I6" i="9" l="1"/>
  <c r="I7" i="9"/>
  <c r="I24" i="9"/>
  <c r="I23" i="9"/>
  <c r="I20" i="9"/>
  <c r="I17" i="9"/>
  <c r="I11" i="9"/>
  <c r="I13" i="9"/>
  <c r="I9" i="9"/>
  <c r="I12" i="9"/>
  <c r="I211" i="15"/>
  <c r="I25" i="9"/>
  <c r="I19" i="9"/>
  <c r="I16" i="9"/>
  <c r="I22" i="9"/>
  <c r="I21" i="9"/>
  <c r="I18" i="9"/>
  <c r="I10" i="9"/>
  <c r="I14" i="9"/>
  <c r="I15" i="9"/>
  <c r="F3" i="12"/>
  <c r="F4" i="12"/>
  <c r="F5" i="12"/>
  <c r="F6" i="12"/>
  <c r="F7" i="12"/>
  <c r="F8" i="12"/>
  <c r="F9" i="12"/>
  <c r="F10" i="12"/>
  <c r="F11" i="12"/>
  <c r="F12" i="12"/>
  <c r="F13" i="12"/>
  <c r="F14" i="12"/>
  <c r="F15" i="12"/>
  <c r="F16" i="12"/>
  <c r="F17" i="12"/>
  <c r="F18" i="12"/>
  <c r="F19" i="12"/>
  <c r="F20" i="12"/>
  <c r="F21" i="12"/>
  <c r="F2" i="12"/>
  <c r="E638" i="7"/>
  <c r="E651" i="7" s="1"/>
  <c r="F638" i="7"/>
  <c r="G638" i="7"/>
  <c r="E639" i="7"/>
  <c r="E652" i="7" s="1"/>
  <c r="F639" i="7"/>
  <c r="G639" i="7"/>
  <c r="E640" i="7"/>
  <c r="E653" i="7" s="1"/>
  <c r="F640" i="7"/>
  <c r="G640" i="7"/>
  <c r="E641" i="7"/>
  <c r="I654" i="7" s="1"/>
  <c r="F641" i="7"/>
  <c r="G641" i="7"/>
  <c r="E642" i="7"/>
  <c r="E655" i="7" s="1"/>
  <c r="F642" i="7"/>
  <c r="G642" i="7"/>
  <c r="E643" i="7"/>
  <c r="E656" i="7" s="1"/>
  <c r="F643" i="7"/>
  <c r="G643" i="7"/>
  <c r="E644" i="7"/>
  <c r="F657" i="7" s="1"/>
  <c r="F644" i="7"/>
  <c r="G644" i="7"/>
  <c r="E645" i="7"/>
  <c r="F645" i="7"/>
  <c r="G645" i="7"/>
  <c r="E646" i="7"/>
  <c r="F646" i="7"/>
  <c r="G646" i="7"/>
  <c r="G637" i="7"/>
  <c r="F637" i="7"/>
  <c r="E637" i="7"/>
  <c r="E650" i="7" s="1"/>
  <c r="E613" i="7"/>
  <c r="F613" i="7"/>
  <c r="G613" i="7"/>
  <c r="E605" i="7"/>
  <c r="E618" i="7" s="1"/>
  <c r="F605" i="7"/>
  <c r="G605" i="7"/>
  <c r="E606" i="7"/>
  <c r="E619" i="7" s="1"/>
  <c r="F606" i="7"/>
  <c r="G606" i="7"/>
  <c r="E607" i="7"/>
  <c r="E620" i="7" s="1"/>
  <c r="F607" i="7"/>
  <c r="G607" i="7"/>
  <c r="E608" i="7"/>
  <c r="K621" i="7" s="1"/>
  <c r="F608" i="7"/>
  <c r="G608" i="7"/>
  <c r="E609" i="7"/>
  <c r="J622" i="7" s="1"/>
  <c r="F609" i="7"/>
  <c r="G609" i="7"/>
  <c r="E610" i="7"/>
  <c r="E623" i="7" s="1"/>
  <c r="F610" i="7"/>
  <c r="G610" i="7"/>
  <c r="E611" i="7"/>
  <c r="E624" i="7" s="1"/>
  <c r="F611" i="7"/>
  <c r="G611" i="7"/>
  <c r="E612" i="7"/>
  <c r="F625" i="7" s="1"/>
  <c r="F612" i="7"/>
  <c r="G612" i="7"/>
  <c r="G604" i="7"/>
  <c r="F604" i="7"/>
  <c r="E604" i="7"/>
  <c r="K617" i="7" s="1"/>
  <c r="E571" i="7"/>
  <c r="E584" i="7" s="1"/>
  <c r="F571" i="7"/>
  <c r="G571" i="7"/>
  <c r="E572" i="7"/>
  <c r="E585" i="7" s="1"/>
  <c r="F572" i="7"/>
  <c r="G572" i="7"/>
  <c r="E573" i="7"/>
  <c r="E586" i="7" s="1"/>
  <c r="F573" i="7"/>
  <c r="G573" i="7"/>
  <c r="E574" i="7"/>
  <c r="K587" i="7" s="1"/>
  <c r="F574" i="7"/>
  <c r="G574" i="7"/>
  <c r="E575" i="7"/>
  <c r="J588" i="7" s="1"/>
  <c r="F575" i="7"/>
  <c r="G575" i="7"/>
  <c r="E576" i="7"/>
  <c r="E589" i="7" s="1"/>
  <c r="F576" i="7"/>
  <c r="G576" i="7"/>
  <c r="E577" i="7"/>
  <c r="E590" i="7" s="1"/>
  <c r="F577" i="7"/>
  <c r="G577" i="7"/>
  <c r="E578" i="7"/>
  <c r="E591" i="7" s="1"/>
  <c r="F578" i="7"/>
  <c r="G578" i="7"/>
  <c r="E579" i="7"/>
  <c r="F579" i="7"/>
  <c r="G579" i="7"/>
  <c r="G570" i="7"/>
  <c r="F570" i="7"/>
  <c r="E570" i="7"/>
  <c r="E583" i="7" s="1"/>
  <c r="E538" i="7"/>
  <c r="F551" i="7" s="1"/>
  <c r="F538" i="7"/>
  <c r="G538" i="7"/>
  <c r="E539" i="7"/>
  <c r="J552" i="7" s="1"/>
  <c r="F539" i="7"/>
  <c r="G539" i="7"/>
  <c r="E540" i="7"/>
  <c r="E553" i="7" s="1"/>
  <c r="F540" i="7"/>
  <c r="G540" i="7"/>
  <c r="E541" i="7"/>
  <c r="E554" i="7" s="1"/>
  <c r="F541" i="7"/>
  <c r="G541" i="7"/>
  <c r="E542" i="7"/>
  <c r="E555" i="7" s="1"/>
  <c r="F542" i="7"/>
  <c r="G542" i="7"/>
  <c r="E543" i="7"/>
  <c r="I556" i="7" s="1"/>
  <c r="F543" i="7"/>
  <c r="G543" i="7"/>
  <c r="E544" i="7"/>
  <c r="E557" i="7" s="1"/>
  <c r="F544" i="7"/>
  <c r="G544" i="7"/>
  <c r="E545" i="7"/>
  <c r="E558" i="7" s="1"/>
  <c r="F545" i="7"/>
  <c r="G545" i="7"/>
  <c r="E546" i="7"/>
  <c r="F546" i="7"/>
  <c r="G546" i="7"/>
  <c r="G537" i="7"/>
  <c r="F537" i="7"/>
  <c r="E537" i="7"/>
  <c r="E550" i="7" s="1"/>
  <c r="E505" i="7"/>
  <c r="I518" i="7" s="1"/>
  <c r="F505" i="7"/>
  <c r="G505" i="7"/>
  <c r="E506" i="7"/>
  <c r="E519" i="7" s="1"/>
  <c r="F506" i="7"/>
  <c r="G506" i="7"/>
  <c r="E507" i="7"/>
  <c r="I520" i="7" s="1"/>
  <c r="F507" i="7"/>
  <c r="G507" i="7"/>
  <c r="E508" i="7"/>
  <c r="K521" i="7" s="1"/>
  <c r="F508" i="7"/>
  <c r="G508" i="7"/>
  <c r="E509" i="7"/>
  <c r="E522" i="7" s="1"/>
  <c r="F509" i="7"/>
  <c r="G509" i="7"/>
  <c r="E510" i="7"/>
  <c r="E523" i="7" s="1"/>
  <c r="F510" i="7"/>
  <c r="G510" i="7"/>
  <c r="E511" i="7"/>
  <c r="E524" i="7" s="1"/>
  <c r="F511" i="7"/>
  <c r="G511" i="7"/>
  <c r="E512" i="7"/>
  <c r="F525" i="7" s="1"/>
  <c r="F512" i="7"/>
  <c r="G512" i="7"/>
  <c r="E513" i="7"/>
  <c r="F513" i="7"/>
  <c r="G513" i="7"/>
  <c r="G504" i="7"/>
  <c r="F504" i="7"/>
  <c r="E504" i="7"/>
  <c r="E517" i="7" s="1"/>
  <c r="E471" i="7"/>
  <c r="I484" i="7" s="1"/>
  <c r="F471" i="7"/>
  <c r="G471" i="7"/>
  <c r="E472" i="7"/>
  <c r="J485" i="7" s="1"/>
  <c r="F472" i="7"/>
  <c r="G472" i="7"/>
  <c r="E473" i="7"/>
  <c r="K486" i="7" s="1"/>
  <c r="F473" i="7"/>
  <c r="G473" i="7"/>
  <c r="E474" i="7"/>
  <c r="E487" i="7" s="1"/>
  <c r="F474" i="7"/>
  <c r="G474" i="7"/>
  <c r="E475" i="7"/>
  <c r="J488" i="7" s="1"/>
  <c r="F475" i="7"/>
  <c r="G475" i="7"/>
  <c r="E476" i="7"/>
  <c r="E489" i="7" s="1"/>
  <c r="F476" i="7"/>
  <c r="G476" i="7"/>
  <c r="E477" i="7"/>
  <c r="F490" i="7" s="1"/>
  <c r="F477" i="7"/>
  <c r="G477" i="7"/>
  <c r="E478" i="7"/>
  <c r="E491" i="7" s="1"/>
  <c r="F478" i="7"/>
  <c r="G478" i="7"/>
  <c r="E479" i="7"/>
  <c r="F479" i="7"/>
  <c r="G479" i="7"/>
  <c r="G470" i="7"/>
  <c r="F470" i="7"/>
  <c r="E470" i="7"/>
  <c r="E483" i="7" s="1"/>
  <c r="E438" i="7"/>
  <c r="E451" i="7" s="1"/>
  <c r="F438" i="7"/>
  <c r="G438" i="7"/>
  <c r="E439" i="7"/>
  <c r="E452" i="7" s="1"/>
  <c r="F439" i="7"/>
  <c r="G439" i="7"/>
  <c r="E440" i="7"/>
  <c r="I453" i="7" s="1"/>
  <c r="F440" i="7"/>
  <c r="G440" i="7"/>
  <c r="E441" i="7"/>
  <c r="I454" i="7" s="1"/>
  <c r="F441" i="7"/>
  <c r="G441" i="7"/>
  <c r="E442" i="7"/>
  <c r="I455" i="7" s="1"/>
  <c r="F442" i="7"/>
  <c r="G442" i="7"/>
  <c r="E443" i="7"/>
  <c r="E456" i="7" s="1"/>
  <c r="F443" i="7"/>
  <c r="G443" i="7"/>
  <c r="E444" i="7"/>
  <c r="F457" i="7" s="1"/>
  <c r="F444" i="7"/>
  <c r="G444" i="7"/>
  <c r="E445" i="7"/>
  <c r="E458" i="7" s="1"/>
  <c r="F445" i="7"/>
  <c r="G445" i="7"/>
  <c r="E446" i="7"/>
  <c r="F446" i="7"/>
  <c r="G446" i="7"/>
  <c r="G437" i="7"/>
  <c r="F437" i="7"/>
  <c r="E437" i="7"/>
  <c r="K450" i="7" s="1"/>
  <c r="E405" i="7"/>
  <c r="E418" i="7" s="1"/>
  <c r="F405" i="7"/>
  <c r="G405" i="7"/>
  <c r="E406" i="7"/>
  <c r="E419" i="7" s="1"/>
  <c r="F406" i="7"/>
  <c r="G406" i="7"/>
  <c r="E407" i="7"/>
  <c r="E420" i="7" s="1"/>
  <c r="F407" i="7"/>
  <c r="G407" i="7"/>
  <c r="E408" i="7"/>
  <c r="E421" i="7" s="1"/>
  <c r="F408" i="7"/>
  <c r="G408" i="7"/>
  <c r="E409" i="7"/>
  <c r="E422" i="7" s="1"/>
  <c r="F409" i="7"/>
  <c r="G409" i="7"/>
  <c r="E410" i="7"/>
  <c r="E423" i="7" s="1"/>
  <c r="F410" i="7"/>
  <c r="G410" i="7"/>
  <c r="E411" i="7"/>
  <c r="K424" i="7" s="1"/>
  <c r="F411" i="7"/>
  <c r="G411" i="7"/>
  <c r="E412" i="7"/>
  <c r="E425" i="7" s="1"/>
  <c r="F412" i="7"/>
  <c r="G412" i="7"/>
  <c r="E413" i="7"/>
  <c r="F413" i="7"/>
  <c r="G413" i="7"/>
  <c r="F404" i="7"/>
  <c r="G404" i="7"/>
  <c r="E404" i="7"/>
  <c r="E417" i="7" s="1"/>
  <c r="E371" i="7"/>
  <c r="E384" i="7" s="1"/>
  <c r="F371" i="7"/>
  <c r="G371" i="7"/>
  <c r="E372" i="7"/>
  <c r="F385" i="7" s="1"/>
  <c r="F372" i="7"/>
  <c r="G372" i="7"/>
  <c r="E373" i="7"/>
  <c r="E386" i="7" s="1"/>
  <c r="F373" i="7"/>
  <c r="G373" i="7"/>
  <c r="E374" i="7"/>
  <c r="E387" i="7" s="1"/>
  <c r="F374" i="7"/>
  <c r="G374" i="7"/>
  <c r="E375" i="7"/>
  <c r="E388" i="7" s="1"/>
  <c r="F375" i="7"/>
  <c r="G375" i="7"/>
  <c r="E376" i="7"/>
  <c r="F389" i="7" s="1"/>
  <c r="F376" i="7"/>
  <c r="G376" i="7"/>
  <c r="E377" i="7"/>
  <c r="E390" i="7" s="1"/>
  <c r="F377" i="7"/>
  <c r="G377" i="7"/>
  <c r="E378" i="7"/>
  <c r="K391" i="7" s="1"/>
  <c r="F378" i="7"/>
  <c r="G378" i="7"/>
  <c r="E379" i="7"/>
  <c r="F379" i="7"/>
  <c r="G379" i="7"/>
  <c r="G370" i="7"/>
  <c r="F370" i="7"/>
  <c r="E370" i="7"/>
  <c r="E383" i="7" s="1"/>
  <c r="G338" i="7"/>
  <c r="G339" i="7"/>
  <c r="G340" i="7"/>
  <c r="G341" i="7"/>
  <c r="G342" i="7"/>
  <c r="G343" i="7"/>
  <c r="G344" i="7"/>
  <c r="G345" i="7"/>
  <c r="G346" i="7"/>
  <c r="F338" i="7"/>
  <c r="F339" i="7"/>
  <c r="F340" i="7"/>
  <c r="F341" i="7"/>
  <c r="F342" i="7"/>
  <c r="F343" i="7"/>
  <c r="F344" i="7"/>
  <c r="F345" i="7"/>
  <c r="F346" i="7"/>
  <c r="G337" i="7"/>
  <c r="F337" i="7"/>
  <c r="E346" i="7"/>
  <c r="E338" i="7"/>
  <c r="K351" i="7" s="1"/>
  <c r="E339" i="7"/>
  <c r="K352" i="7" s="1"/>
  <c r="E340" i="7"/>
  <c r="E353" i="7" s="1"/>
  <c r="E341" i="7"/>
  <c r="E354" i="7" s="1"/>
  <c r="E342" i="7"/>
  <c r="E355" i="7" s="1"/>
  <c r="E343" i="7"/>
  <c r="E356" i="7" s="1"/>
  <c r="E344" i="7"/>
  <c r="E357" i="7" s="1"/>
  <c r="E345" i="7"/>
  <c r="E358" i="7" s="1"/>
  <c r="E337" i="7"/>
  <c r="E350" i="7" s="1"/>
  <c r="G305" i="7"/>
  <c r="G306" i="7"/>
  <c r="G307" i="7"/>
  <c r="G308" i="7"/>
  <c r="G309" i="7"/>
  <c r="G310" i="7"/>
  <c r="G311" i="7"/>
  <c r="G312" i="7"/>
  <c r="G313" i="7"/>
  <c r="F305" i="7"/>
  <c r="F306" i="7"/>
  <c r="F307" i="7"/>
  <c r="F308" i="7"/>
  <c r="F309" i="7"/>
  <c r="F310" i="7"/>
  <c r="F311" i="7"/>
  <c r="F312" i="7"/>
  <c r="F313" i="7"/>
  <c r="E305" i="7"/>
  <c r="K318" i="7" s="1"/>
  <c r="E306" i="7"/>
  <c r="K319" i="7" s="1"/>
  <c r="E307" i="7"/>
  <c r="F320" i="7" s="1"/>
  <c r="E308" i="7"/>
  <c r="E309" i="7"/>
  <c r="F322" i="7" s="1"/>
  <c r="E310" i="7"/>
  <c r="F323" i="7" s="1"/>
  <c r="E311" i="7"/>
  <c r="F324" i="7" s="1"/>
  <c r="E312" i="7"/>
  <c r="E325" i="7" s="1"/>
  <c r="E313" i="7"/>
  <c r="G304" i="7"/>
  <c r="F304" i="7"/>
  <c r="E304" i="7"/>
  <c r="E317" i="7" s="1"/>
  <c r="G271" i="7"/>
  <c r="G272" i="7"/>
  <c r="G273" i="7"/>
  <c r="G274" i="7"/>
  <c r="G275" i="7"/>
  <c r="G276" i="7"/>
  <c r="G277" i="7"/>
  <c r="G278" i="7"/>
  <c r="G279" i="7"/>
  <c r="G270" i="7"/>
  <c r="F271" i="7"/>
  <c r="F272" i="7"/>
  <c r="F273" i="7"/>
  <c r="F274" i="7"/>
  <c r="F275" i="7"/>
  <c r="F276" i="7"/>
  <c r="F277" i="7"/>
  <c r="F278" i="7"/>
  <c r="F279" i="7"/>
  <c r="F270" i="7"/>
  <c r="E271" i="7"/>
  <c r="I284" i="7" s="1"/>
  <c r="E272" i="7"/>
  <c r="J285" i="7" s="1"/>
  <c r="E273" i="7"/>
  <c r="F286" i="7" s="1"/>
  <c r="E274" i="7"/>
  <c r="E287" i="7" s="1"/>
  <c r="E275" i="7"/>
  <c r="E288" i="7" s="1"/>
  <c r="E276" i="7"/>
  <c r="E289" i="7" s="1"/>
  <c r="E277" i="7"/>
  <c r="K290" i="7" s="1"/>
  <c r="E278" i="7"/>
  <c r="E291" i="7" s="1"/>
  <c r="E279" i="7"/>
  <c r="E270" i="7"/>
  <c r="J283" i="7" s="1"/>
  <c r="G238" i="7"/>
  <c r="G239" i="7"/>
  <c r="G240" i="7"/>
  <c r="G241" i="7"/>
  <c r="G242" i="7"/>
  <c r="G243" i="7"/>
  <c r="G244" i="7"/>
  <c r="G245" i="7"/>
  <c r="G246" i="7"/>
  <c r="F238" i="7"/>
  <c r="F239" i="7"/>
  <c r="F240" i="7"/>
  <c r="F241" i="7"/>
  <c r="F242" i="7"/>
  <c r="F243" i="7"/>
  <c r="F244" i="7"/>
  <c r="F245" i="7"/>
  <c r="F246" i="7"/>
  <c r="E238" i="7"/>
  <c r="E251" i="7" s="1"/>
  <c r="E239" i="7"/>
  <c r="E240" i="7"/>
  <c r="E253" i="7" s="1"/>
  <c r="E241" i="7"/>
  <c r="I254" i="7" s="1"/>
  <c r="E242" i="7"/>
  <c r="E255" i="7" s="1"/>
  <c r="E243" i="7"/>
  <c r="E256" i="7" s="1"/>
  <c r="E244" i="7"/>
  <c r="E257" i="7" s="1"/>
  <c r="E245" i="7"/>
  <c r="E258" i="7" s="1"/>
  <c r="E246" i="7"/>
  <c r="G237" i="7"/>
  <c r="F237" i="7"/>
  <c r="E237" i="7"/>
  <c r="E250" i="7" s="1"/>
  <c r="G205" i="7"/>
  <c r="G206" i="7"/>
  <c r="G207" i="7"/>
  <c r="G208" i="7"/>
  <c r="G209" i="7"/>
  <c r="G210" i="7"/>
  <c r="G211" i="7"/>
  <c r="G212" i="7"/>
  <c r="G213" i="7"/>
  <c r="F205" i="7"/>
  <c r="F206" i="7"/>
  <c r="F207" i="7"/>
  <c r="F208" i="7"/>
  <c r="F209" i="7"/>
  <c r="F210" i="7"/>
  <c r="F211" i="7"/>
  <c r="F212" i="7"/>
  <c r="F213" i="7"/>
  <c r="E205" i="7"/>
  <c r="E218" i="7" s="1"/>
  <c r="E206" i="7"/>
  <c r="E219" i="7" s="1"/>
  <c r="E207" i="7"/>
  <c r="E220" i="7" s="1"/>
  <c r="E208" i="7"/>
  <c r="K221" i="7" s="1"/>
  <c r="E209" i="7"/>
  <c r="J222" i="7" s="1"/>
  <c r="E210" i="7"/>
  <c r="I223" i="7" s="1"/>
  <c r="E211" i="7"/>
  <c r="E224" i="7" s="1"/>
  <c r="E212" i="7"/>
  <c r="E225" i="7" s="1"/>
  <c r="E213" i="7"/>
  <c r="G204" i="7"/>
  <c r="F204" i="7"/>
  <c r="E204" i="7"/>
  <c r="E217" i="7" s="1"/>
  <c r="G171" i="7"/>
  <c r="G172" i="7"/>
  <c r="G173" i="7"/>
  <c r="G174" i="7"/>
  <c r="G175" i="7"/>
  <c r="G176" i="7"/>
  <c r="G177" i="7"/>
  <c r="G178" i="7"/>
  <c r="G179" i="7"/>
  <c r="F171" i="7"/>
  <c r="F172" i="7"/>
  <c r="F173" i="7"/>
  <c r="F174" i="7"/>
  <c r="F175" i="7"/>
  <c r="F176" i="7"/>
  <c r="F177" i="7"/>
  <c r="F178" i="7"/>
  <c r="F179" i="7"/>
  <c r="E171" i="7"/>
  <c r="E184" i="7" s="1"/>
  <c r="E172" i="7"/>
  <c r="I185" i="7" s="1"/>
  <c r="E173" i="7"/>
  <c r="E186" i="7" s="1"/>
  <c r="E174" i="7"/>
  <c r="E175" i="7"/>
  <c r="E188" i="7" s="1"/>
  <c r="E176" i="7"/>
  <c r="K189" i="7" s="1"/>
  <c r="E177" i="7"/>
  <c r="E190" i="7" s="1"/>
  <c r="E178" i="7"/>
  <c r="K191" i="7" s="1"/>
  <c r="E179" i="7"/>
  <c r="G170" i="7"/>
  <c r="F170" i="7"/>
  <c r="E170" i="7"/>
  <c r="F183" i="7" s="1"/>
  <c r="F138" i="7"/>
  <c r="F139" i="7"/>
  <c r="F140" i="7"/>
  <c r="F141" i="7"/>
  <c r="F142" i="7"/>
  <c r="F143" i="7"/>
  <c r="F144" i="7"/>
  <c r="F145" i="7"/>
  <c r="F146" i="7"/>
  <c r="F137" i="7"/>
  <c r="G138" i="7"/>
  <c r="G139" i="7"/>
  <c r="G140" i="7"/>
  <c r="G141" i="7"/>
  <c r="G142" i="7"/>
  <c r="G143" i="7"/>
  <c r="G144" i="7"/>
  <c r="G145" i="7"/>
  <c r="G146" i="7"/>
  <c r="E138" i="7"/>
  <c r="E151" i="7" s="1"/>
  <c r="E139" i="7"/>
  <c r="E152" i="7" s="1"/>
  <c r="E140" i="7"/>
  <c r="J153" i="7" s="1"/>
  <c r="E141" i="7"/>
  <c r="E154" i="7" s="1"/>
  <c r="E142" i="7"/>
  <c r="J155" i="7" s="1"/>
  <c r="E143" i="7"/>
  <c r="E156" i="7" s="1"/>
  <c r="E144" i="7"/>
  <c r="E157" i="7" s="1"/>
  <c r="E145" i="7"/>
  <c r="E158" i="7" s="1"/>
  <c r="E146" i="7"/>
  <c r="G137" i="7"/>
  <c r="E137" i="7"/>
  <c r="E150" i="7" s="1"/>
  <c r="G105" i="7"/>
  <c r="G106" i="7"/>
  <c r="G107" i="7"/>
  <c r="G108" i="7"/>
  <c r="G109" i="7"/>
  <c r="G110" i="7"/>
  <c r="G111" i="7"/>
  <c r="G112" i="7"/>
  <c r="G113" i="7"/>
  <c r="F105" i="7"/>
  <c r="F106" i="7"/>
  <c r="F107" i="7"/>
  <c r="F108" i="7"/>
  <c r="F109" i="7"/>
  <c r="F110" i="7"/>
  <c r="F111" i="7"/>
  <c r="F112" i="7"/>
  <c r="F113" i="7"/>
  <c r="E105" i="7"/>
  <c r="E118" i="7" s="1"/>
  <c r="E106" i="7"/>
  <c r="K119" i="7" s="1"/>
  <c r="E107" i="7"/>
  <c r="F120" i="7" s="1"/>
  <c r="E108" i="7"/>
  <c r="E109" i="7"/>
  <c r="E122" i="7" s="1"/>
  <c r="E110" i="7"/>
  <c r="E123" i="7" s="1"/>
  <c r="E111" i="7"/>
  <c r="I124" i="7" s="1"/>
  <c r="E112" i="7"/>
  <c r="E125" i="7" s="1"/>
  <c r="E113" i="7"/>
  <c r="G104" i="7"/>
  <c r="F104" i="7"/>
  <c r="E104" i="7"/>
  <c r="F117" i="7" s="1"/>
  <c r="E126" i="7"/>
  <c r="F126" i="7"/>
  <c r="I126" i="7"/>
  <c r="J126" i="7"/>
  <c r="K126" i="7"/>
  <c r="E159" i="7"/>
  <c r="F159" i="7"/>
  <c r="I159" i="7"/>
  <c r="J159" i="7"/>
  <c r="K159" i="7"/>
  <c r="E192" i="7"/>
  <c r="F192" i="7"/>
  <c r="I192" i="7"/>
  <c r="J192" i="7"/>
  <c r="K192" i="7"/>
  <c r="E226" i="7"/>
  <c r="F226" i="7"/>
  <c r="I226" i="7"/>
  <c r="J226" i="7"/>
  <c r="K226" i="7"/>
  <c r="E259" i="7"/>
  <c r="F259" i="7"/>
  <c r="I259" i="7"/>
  <c r="J259" i="7"/>
  <c r="K259" i="7"/>
  <c r="E292" i="7"/>
  <c r="F292" i="7"/>
  <c r="I292" i="7"/>
  <c r="J292" i="7"/>
  <c r="K292" i="7"/>
  <c r="E326" i="7"/>
  <c r="F326" i="7"/>
  <c r="I326" i="7"/>
  <c r="J326" i="7"/>
  <c r="K326" i="7"/>
  <c r="E359" i="7"/>
  <c r="F359" i="7"/>
  <c r="I359" i="7"/>
  <c r="J359" i="7"/>
  <c r="K359" i="7"/>
  <c r="E392" i="7"/>
  <c r="F392" i="7"/>
  <c r="I392" i="7"/>
  <c r="J392" i="7"/>
  <c r="K392" i="7"/>
  <c r="E426" i="7"/>
  <c r="F426" i="7"/>
  <c r="I426" i="7"/>
  <c r="J426" i="7"/>
  <c r="K426" i="7"/>
  <c r="E459" i="7"/>
  <c r="F459" i="7"/>
  <c r="I459" i="7"/>
  <c r="J459" i="7"/>
  <c r="K459" i="7"/>
  <c r="E492" i="7"/>
  <c r="F492" i="7"/>
  <c r="I492" i="7"/>
  <c r="J492" i="7"/>
  <c r="K492" i="7"/>
  <c r="E526" i="7"/>
  <c r="F526" i="7"/>
  <c r="I526" i="7"/>
  <c r="J526" i="7"/>
  <c r="K526" i="7"/>
  <c r="E559" i="7"/>
  <c r="F559" i="7"/>
  <c r="I559" i="7"/>
  <c r="J559" i="7"/>
  <c r="K559" i="7"/>
  <c r="E592" i="7"/>
  <c r="F592" i="7"/>
  <c r="I592" i="7"/>
  <c r="J592" i="7"/>
  <c r="K592" i="7"/>
  <c r="E626" i="7"/>
  <c r="F626" i="7"/>
  <c r="I626" i="7"/>
  <c r="J626" i="7"/>
  <c r="K626" i="7"/>
  <c r="E658" i="7"/>
  <c r="E659" i="7"/>
  <c r="F659" i="7"/>
  <c r="I659" i="7"/>
  <c r="J659" i="7"/>
  <c r="K659" i="7"/>
  <c r="G71" i="7"/>
  <c r="G72" i="7"/>
  <c r="G73" i="7"/>
  <c r="G74" i="7"/>
  <c r="G75" i="7"/>
  <c r="G76" i="7"/>
  <c r="G77" i="7"/>
  <c r="G78" i="7"/>
  <c r="G79" i="7"/>
  <c r="F71" i="7"/>
  <c r="F72" i="7"/>
  <c r="F73" i="7"/>
  <c r="F74" i="7"/>
  <c r="F75" i="7"/>
  <c r="F76" i="7"/>
  <c r="F77" i="7"/>
  <c r="F78" i="7"/>
  <c r="F79" i="7"/>
  <c r="E71" i="7"/>
  <c r="J84" i="7" s="1"/>
  <c r="E72" i="7"/>
  <c r="F85" i="7" s="1"/>
  <c r="E73" i="7"/>
  <c r="E86" i="7" s="1"/>
  <c r="E74" i="7"/>
  <c r="E87" i="7" s="1"/>
  <c r="E75" i="7"/>
  <c r="E76" i="7"/>
  <c r="E89" i="7" s="1"/>
  <c r="E77" i="7"/>
  <c r="J90" i="7" s="1"/>
  <c r="E78" i="7"/>
  <c r="E91" i="7" s="1"/>
  <c r="E79" i="7"/>
  <c r="G70" i="7"/>
  <c r="F70" i="7"/>
  <c r="E70" i="7"/>
  <c r="E83" i="7" s="1"/>
  <c r="E92" i="7"/>
  <c r="F92" i="7"/>
  <c r="I92" i="7"/>
  <c r="J92" i="7"/>
  <c r="K92" i="7"/>
  <c r="G46" i="7"/>
  <c r="G38" i="7"/>
  <c r="G39" i="7"/>
  <c r="G40" i="7"/>
  <c r="G41" i="7"/>
  <c r="G42" i="7"/>
  <c r="G43" i="7"/>
  <c r="G44" i="7"/>
  <c r="G45" i="7"/>
  <c r="G37" i="7"/>
  <c r="F38" i="7"/>
  <c r="F39" i="7"/>
  <c r="F40" i="7"/>
  <c r="F41" i="7"/>
  <c r="F42" i="7"/>
  <c r="F43" i="7"/>
  <c r="F44" i="7"/>
  <c r="F45" i="7"/>
  <c r="F46" i="7"/>
  <c r="F37" i="7"/>
  <c r="E38" i="7"/>
  <c r="F51" i="7" s="1"/>
  <c r="E39" i="7"/>
  <c r="J52" i="7" s="1"/>
  <c r="E40" i="7"/>
  <c r="K53" i="7" s="1"/>
  <c r="E41" i="7"/>
  <c r="K54" i="7" s="1"/>
  <c r="E42" i="7"/>
  <c r="E43" i="7"/>
  <c r="K56" i="7" s="1"/>
  <c r="E44" i="7"/>
  <c r="E45" i="7"/>
  <c r="K58" i="7" s="1"/>
  <c r="E46" i="7"/>
  <c r="E37" i="7"/>
  <c r="F50" i="7" s="1"/>
  <c r="K59" i="7"/>
  <c r="J59" i="7"/>
  <c r="I59" i="7"/>
  <c r="F59" i="7"/>
  <c r="E59" i="7"/>
  <c r="E26" i="7"/>
  <c r="G5" i="7"/>
  <c r="G6" i="7"/>
  <c r="G7" i="7"/>
  <c r="G8" i="7"/>
  <c r="G9" i="7"/>
  <c r="G10" i="7"/>
  <c r="G11" i="7"/>
  <c r="G12" i="7"/>
  <c r="G13" i="7"/>
  <c r="G4" i="7"/>
  <c r="F13" i="7"/>
  <c r="E13" i="7"/>
  <c r="E5" i="7"/>
  <c r="E18" i="7" s="1"/>
  <c r="E6" i="7"/>
  <c r="E19" i="7" s="1"/>
  <c r="E7" i="7"/>
  <c r="E8" i="7"/>
  <c r="E21" i="7" s="1"/>
  <c r="E9" i="7"/>
  <c r="E22" i="7" s="1"/>
  <c r="E10" i="7"/>
  <c r="E23" i="7" s="1"/>
  <c r="E11" i="7"/>
  <c r="E24" i="7" s="1"/>
  <c r="E12" i="7"/>
  <c r="E25" i="7" s="1"/>
  <c r="F5" i="7"/>
  <c r="F6" i="7"/>
  <c r="F7" i="7"/>
  <c r="F8" i="7"/>
  <c r="F9" i="7"/>
  <c r="F10" i="7"/>
  <c r="F11" i="7"/>
  <c r="F12" i="7"/>
  <c r="F4" i="7"/>
  <c r="N6" i="9" l="1"/>
  <c r="I46" i="9"/>
  <c r="E20" i="7"/>
  <c r="E525" i="7"/>
  <c r="F518" i="7"/>
  <c r="K525" i="7"/>
  <c r="J518" i="7"/>
  <c r="E518" i="7"/>
  <c r="F391" i="7"/>
  <c r="J590" i="7"/>
  <c r="J621" i="7"/>
  <c r="K651" i="7"/>
  <c r="J651" i="7"/>
  <c r="K652" i="7"/>
  <c r="J653" i="7"/>
  <c r="J652" i="7"/>
  <c r="F652" i="7"/>
  <c r="K590" i="7"/>
  <c r="J555" i="7"/>
  <c r="F585" i="7"/>
  <c r="J585" i="7"/>
  <c r="K620" i="7"/>
  <c r="J620" i="7"/>
  <c r="I620" i="7"/>
  <c r="F620" i="7"/>
  <c r="I617" i="7"/>
  <c r="F617" i="7"/>
  <c r="K554" i="7"/>
  <c r="E617" i="7"/>
  <c r="J554" i="7"/>
  <c r="F350" i="7"/>
  <c r="K550" i="7"/>
  <c r="J550" i="7"/>
  <c r="J617" i="7"/>
  <c r="E654" i="7"/>
  <c r="K585" i="7"/>
  <c r="K558" i="7"/>
  <c r="I525" i="7"/>
  <c r="J525" i="7"/>
  <c r="J452" i="7"/>
  <c r="F452" i="7"/>
  <c r="J654" i="7"/>
  <c r="E621" i="7"/>
  <c r="I519" i="7"/>
  <c r="I521" i="7"/>
  <c r="E252" i="7"/>
  <c r="J551" i="7"/>
  <c r="I391" i="7"/>
  <c r="I621" i="7"/>
  <c r="E391" i="7"/>
  <c r="F621" i="7"/>
  <c r="J521" i="7"/>
  <c r="F521" i="7"/>
  <c r="E521" i="7"/>
  <c r="J391" i="7"/>
  <c r="F556" i="7"/>
  <c r="E556" i="7"/>
  <c r="J618" i="7"/>
  <c r="K656" i="7"/>
  <c r="J656" i="7"/>
  <c r="I656" i="7"/>
  <c r="E625" i="7"/>
  <c r="F656" i="7"/>
  <c r="K552" i="7"/>
  <c r="I619" i="7"/>
  <c r="I552" i="7"/>
  <c r="E552" i="7"/>
  <c r="F552" i="7"/>
  <c r="I618" i="7"/>
  <c r="J221" i="7"/>
  <c r="F454" i="7"/>
  <c r="K485" i="7"/>
  <c r="E454" i="7"/>
  <c r="F486" i="7"/>
  <c r="J450" i="7"/>
  <c r="F450" i="7"/>
  <c r="I450" i="7"/>
  <c r="F424" i="7"/>
  <c r="J422" i="7"/>
  <c r="I422" i="7"/>
  <c r="J354" i="7"/>
  <c r="F354" i="7"/>
  <c r="G614" i="7"/>
  <c r="F614" i="7"/>
  <c r="F580" i="7"/>
  <c r="J587" i="7"/>
  <c r="F654" i="7"/>
  <c r="I354" i="7"/>
  <c r="I585" i="7"/>
  <c r="E484" i="7"/>
  <c r="E424" i="7"/>
  <c r="E427" i="7" s="1"/>
  <c r="F520" i="7"/>
  <c r="K551" i="7"/>
  <c r="K519" i="7"/>
  <c r="I551" i="7"/>
  <c r="K518" i="7"/>
  <c r="F554" i="7"/>
  <c r="E551" i="7"/>
  <c r="K452" i="7"/>
  <c r="E485" i="7"/>
  <c r="E450" i="7"/>
  <c r="F618" i="7"/>
  <c r="J388" i="7"/>
  <c r="K655" i="7"/>
  <c r="I587" i="7"/>
  <c r="I558" i="7"/>
  <c r="I388" i="7"/>
  <c r="G514" i="7"/>
  <c r="J558" i="7"/>
  <c r="J655" i="7"/>
  <c r="F587" i="7"/>
  <c r="F558" i="7"/>
  <c r="F388" i="7"/>
  <c r="F514" i="7"/>
  <c r="I655" i="7"/>
  <c r="E587" i="7"/>
  <c r="K517" i="7"/>
  <c r="F287" i="7"/>
  <c r="F655" i="7"/>
  <c r="J517" i="7"/>
  <c r="I517" i="7"/>
  <c r="F455" i="7"/>
  <c r="J424" i="7"/>
  <c r="E283" i="7"/>
  <c r="F190" i="7"/>
  <c r="K654" i="7"/>
  <c r="K625" i="7"/>
  <c r="F517" i="7"/>
  <c r="E455" i="7"/>
  <c r="I424" i="7"/>
  <c r="E183" i="7"/>
  <c r="J220" i="7"/>
  <c r="J625" i="7"/>
  <c r="K454" i="7"/>
  <c r="J288" i="7"/>
  <c r="J455" i="7"/>
  <c r="J454" i="7"/>
  <c r="I625" i="7"/>
  <c r="J356" i="7"/>
  <c r="E520" i="7"/>
  <c r="F453" i="7"/>
  <c r="F283" i="7"/>
  <c r="K350" i="7"/>
  <c r="E290" i="7"/>
  <c r="J350" i="7"/>
  <c r="I189" i="7"/>
  <c r="J121" i="7"/>
  <c r="J187" i="7"/>
  <c r="J321" i="7"/>
  <c r="I586" i="7"/>
  <c r="K653" i="7"/>
  <c r="G647" i="7"/>
  <c r="I653" i="7"/>
  <c r="F653" i="7"/>
  <c r="E324" i="7"/>
  <c r="K323" i="7"/>
  <c r="J323" i="7"/>
  <c r="I321" i="7"/>
  <c r="J520" i="7"/>
  <c r="E453" i="7"/>
  <c r="J453" i="7"/>
  <c r="K453" i="7"/>
  <c r="F414" i="7"/>
  <c r="J423" i="7"/>
  <c r="K423" i="7"/>
  <c r="I423" i="7"/>
  <c r="K422" i="7"/>
  <c r="K385" i="7"/>
  <c r="I385" i="7"/>
  <c r="E385" i="7"/>
  <c r="K388" i="7"/>
  <c r="J385" i="7"/>
  <c r="I386" i="7"/>
  <c r="K384" i="7"/>
  <c r="J357" i="7"/>
  <c r="I357" i="7"/>
  <c r="F357" i="7"/>
  <c r="K357" i="7"/>
  <c r="F321" i="7"/>
  <c r="K322" i="7"/>
  <c r="I322" i="7"/>
  <c r="E320" i="7"/>
  <c r="I318" i="7"/>
  <c r="E321" i="7"/>
  <c r="I320" i="7"/>
  <c r="J318" i="7"/>
  <c r="E318" i="7"/>
  <c r="G314" i="7"/>
  <c r="J290" i="7"/>
  <c r="I288" i="7"/>
  <c r="F280" i="7"/>
  <c r="I290" i="7"/>
  <c r="F290" i="7"/>
  <c r="F288" i="7"/>
  <c r="J255" i="7"/>
  <c r="F255" i="7"/>
  <c r="I256" i="7"/>
  <c r="F256" i="7"/>
  <c r="J256" i="7"/>
  <c r="I255" i="7"/>
  <c r="K256" i="7"/>
  <c r="K255" i="7"/>
  <c r="G247" i="7"/>
  <c r="I222" i="7"/>
  <c r="F222" i="7"/>
  <c r="J189" i="7"/>
  <c r="F189" i="7"/>
  <c r="E189" i="7"/>
  <c r="G114" i="7"/>
  <c r="J124" i="7"/>
  <c r="K121" i="7"/>
  <c r="I121" i="7"/>
  <c r="K124" i="7"/>
  <c r="E121" i="7"/>
  <c r="K120" i="7"/>
  <c r="E124" i="7"/>
  <c r="F124" i="7"/>
  <c r="E58" i="7"/>
  <c r="F480" i="7"/>
  <c r="G480" i="7"/>
  <c r="F488" i="7"/>
  <c r="E488" i="7"/>
  <c r="I486" i="7"/>
  <c r="E486" i="7"/>
  <c r="I488" i="7"/>
  <c r="K484" i="7"/>
  <c r="J484" i="7"/>
  <c r="K488" i="7"/>
  <c r="G447" i="7"/>
  <c r="K451" i="7"/>
  <c r="K458" i="7"/>
  <c r="J451" i="7"/>
  <c r="J458" i="7"/>
  <c r="I451" i="7"/>
  <c r="I458" i="7"/>
  <c r="F451" i="7"/>
  <c r="F458" i="7"/>
  <c r="G414" i="7"/>
  <c r="I420" i="7"/>
  <c r="K419" i="7"/>
  <c r="J419" i="7"/>
  <c r="I419" i="7"/>
  <c r="F419" i="7"/>
  <c r="K383" i="7"/>
  <c r="J383" i="7"/>
  <c r="I389" i="7"/>
  <c r="F387" i="7"/>
  <c r="E389" i="7"/>
  <c r="G347" i="7"/>
  <c r="E351" i="7"/>
  <c r="K354" i="7"/>
  <c r="F351" i="7"/>
  <c r="K353" i="7"/>
  <c r="I352" i="7"/>
  <c r="F347" i="7"/>
  <c r="I323" i="7"/>
  <c r="E323" i="7"/>
  <c r="J322" i="7"/>
  <c r="E322" i="7"/>
  <c r="K321" i="7"/>
  <c r="E286" i="7"/>
  <c r="E285" i="7"/>
  <c r="K286" i="7"/>
  <c r="J286" i="7"/>
  <c r="I286" i="7"/>
  <c r="K285" i="7"/>
  <c r="K284" i="7"/>
  <c r="J284" i="7"/>
  <c r="F284" i="7"/>
  <c r="E284" i="7"/>
  <c r="I283" i="7"/>
  <c r="F247" i="7"/>
  <c r="F254" i="7"/>
  <c r="K253" i="7"/>
  <c r="I253" i="7"/>
  <c r="K257" i="7"/>
  <c r="E254" i="7"/>
  <c r="J253" i="7"/>
  <c r="I257" i="7"/>
  <c r="F257" i="7"/>
  <c r="J257" i="7"/>
  <c r="F214" i="7"/>
  <c r="F221" i="7"/>
  <c r="I187" i="7"/>
  <c r="E187" i="7"/>
  <c r="K186" i="7"/>
  <c r="I186" i="7"/>
  <c r="F186" i="7"/>
  <c r="F180" i="7"/>
  <c r="J191" i="7"/>
  <c r="K187" i="7"/>
  <c r="F187" i="7"/>
  <c r="I191" i="7"/>
  <c r="F191" i="7"/>
  <c r="E191" i="7"/>
  <c r="K190" i="7"/>
  <c r="J190" i="7"/>
  <c r="E117" i="7"/>
  <c r="J120" i="7"/>
  <c r="F114" i="7"/>
  <c r="I120" i="7"/>
  <c r="F121" i="7"/>
  <c r="E120" i="7"/>
  <c r="J122" i="7"/>
  <c r="I122" i="7"/>
  <c r="G14" i="7"/>
  <c r="F14" i="7"/>
  <c r="G214" i="7"/>
  <c r="G280" i="7"/>
  <c r="F314" i="7"/>
  <c r="F447" i="7"/>
  <c r="F647" i="7"/>
  <c r="K356" i="7"/>
  <c r="I350" i="7"/>
  <c r="E319" i="7"/>
  <c r="F147" i="7"/>
  <c r="G380" i="7"/>
  <c r="G580" i="7"/>
  <c r="F380" i="7"/>
  <c r="I356" i="7"/>
  <c r="F356" i="7"/>
  <c r="K358" i="7"/>
  <c r="F47" i="7"/>
  <c r="E222" i="7"/>
  <c r="K553" i="7"/>
  <c r="E221" i="7"/>
  <c r="F122" i="7"/>
  <c r="F80" i="7"/>
  <c r="J553" i="7"/>
  <c r="E352" i="7"/>
  <c r="K220" i="7"/>
  <c r="K55" i="7"/>
  <c r="G80" i="7"/>
  <c r="I553" i="7"/>
  <c r="K487" i="7"/>
  <c r="I421" i="7"/>
  <c r="K291" i="7"/>
  <c r="K156" i="7"/>
  <c r="G180" i="7"/>
  <c r="F553" i="7"/>
  <c r="J487" i="7"/>
  <c r="J353" i="7"/>
  <c r="J291" i="7"/>
  <c r="I220" i="7"/>
  <c r="I155" i="7"/>
  <c r="G147" i="7"/>
  <c r="K619" i="7"/>
  <c r="I487" i="7"/>
  <c r="J358" i="7"/>
  <c r="I353" i="7"/>
  <c r="I291" i="7"/>
  <c r="K219" i="7"/>
  <c r="F155" i="7"/>
  <c r="F547" i="7"/>
  <c r="F619" i="7"/>
  <c r="F487" i="7"/>
  <c r="I358" i="7"/>
  <c r="F353" i="7"/>
  <c r="F291" i="7"/>
  <c r="J219" i="7"/>
  <c r="E155" i="7"/>
  <c r="F358" i="7"/>
  <c r="K283" i="7"/>
  <c r="I219" i="7"/>
  <c r="K154" i="7"/>
  <c r="G547" i="7"/>
  <c r="G47" i="7"/>
  <c r="J154" i="7"/>
  <c r="E657" i="7"/>
  <c r="K624" i="7"/>
  <c r="J624" i="7"/>
  <c r="I624" i="7"/>
  <c r="F624" i="7"/>
  <c r="I622" i="7"/>
  <c r="F622" i="7"/>
  <c r="E622" i="7"/>
  <c r="I590" i="7"/>
  <c r="F590" i="7"/>
  <c r="E588" i="7"/>
  <c r="K589" i="7"/>
  <c r="J589" i="7"/>
  <c r="I589" i="7"/>
  <c r="F589" i="7"/>
  <c r="K588" i="7"/>
  <c r="K555" i="7"/>
  <c r="I555" i="7"/>
  <c r="F555" i="7"/>
  <c r="K524" i="7"/>
  <c r="J524" i="7"/>
  <c r="I524" i="7"/>
  <c r="F524" i="7"/>
  <c r="K523" i="7"/>
  <c r="J523" i="7"/>
  <c r="I523" i="7"/>
  <c r="F523" i="7"/>
  <c r="E490" i="7"/>
  <c r="K489" i="7"/>
  <c r="J489" i="7"/>
  <c r="I489" i="7"/>
  <c r="F489" i="7"/>
  <c r="E457" i="7"/>
  <c r="K457" i="7"/>
  <c r="J457" i="7"/>
  <c r="I457" i="7"/>
  <c r="F423" i="7"/>
  <c r="F422" i="7"/>
  <c r="F421" i="7"/>
  <c r="K387" i="7"/>
  <c r="J387" i="7"/>
  <c r="K252" i="7"/>
  <c r="I252" i="7"/>
  <c r="F252" i="7"/>
  <c r="K225" i="7"/>
  <c r="J225" i="7"/>
  <c r="F219" i="7"/>
  <c r="I225" i="7"/>
  <c r="F225" i="7"/>
  <c r="K217" i="7"/>
  <c r="F223" i="7"/>
  <c r="E223" i="7"/>
  <c r="K222" i="7"/>
  <c r="E185" i="7"/>
  <c r="K183" i="7"/>
  <c r="K185" i="7"/>
  <c r="J183" i="7"/>
  <c r="I183" i="7"/>
  <c r="J156" i="7"/>
  <c r="I156" i="7"/>
  <c r="I154" i="7"/>
  <c r="F154" i="7"/>
  <c r="K153" i="7"/>
  <c r="I153" i="7"/>
  <c r="F153" i="7"/>
  <c r="E153" i="7"/>
  <c r="K152" i="7"/>
  <c r="F157" i="7"/>
  <c r="E119" i="7"/>
  <c r="J118" i="7"/>
  <c r="I118" i="7"/>
  <c r="F118" i="7"/>
  <c r="K117" i="7"/>
  <c r="J117" i="7"/>
  <c r="I117" i="7"/>
  <c r="F86" i="7"/>
  <c r="F84" i="7"/>
  <c r="E84" i="7"/>
  <c r="E52" i="7"/>
  <c r="I190" i="7"/>
  <c r="F156" i="7"/>
  <c r="K155" i="7"/>
  <c r="K125" i="7"/>
  <c r="J125" i="7"/>
  <c r="I125" i="7"/>
  <c r="F125" i="7"/>
  <c r="K586" i="7"/>
  <c r="K420" i="7"/>
  <c r="J586" i="7"/>
  <c r="J420" i="7"/>
  <c r="J319" i="7"/>
  <c r="K218" i="7"/>
  <c r="J152" i="7"/>
  <c r="I652" i="7"/>
  <c r="F586" i="7"/>
  <c r="I485" i="7"/>
  <c r="F420" i="7"/>
  <c r="J384" i="7"/>
  <c r="I319" i="7"/>
  <c r="K287" i="7"/>
  <c r="F253" i="7"/>
  <c r="J218" i="7"/>
  <c r="I152" i="7"/>
  <c r="K520" i="7"/>
  <c r="F485" i="7"/>
  <c r="I384" i="7"/>
  <c r="F319" i="7"/>
  <c r="J287" i="7"/>
  <c r="I218" i="7"/>
  <c r="F152" i="7"/>
  <c r="F384" i="7"/>
  <c r="I287" i="7"/>
  <c r="F218" i="7"/>
  <c r="J186" i="7"/>
  <c r="J252" i="7"/>
  <c r="K151" i="7"/>
  <c r="J151" i="7"/>
  <c r="I651" i="7"/>
  <c r="J217" i="7"/>
  <c r="I151" i="7"/>
  <c r="F651" i="7"/>
  <c r="I554" i="7"/>
  <c r="I550" i="7"/>
  <c r="F484" i="7"/>
  <c r="I387" i="7"/>
  <c r="I383" i="7"/>
  <c r="F318" i="7"/>
  <c r="I221" i="7"/>
  <c r="I217" i="7"/>
  <c r="F151" i="7"/>
  <c r="K584" i="7"/>
  <c r="F550" i="7"/>
  <c r="J519" i="7"/>
  <c r="K418" i="7"/>
  <c r="F383" i="7"/>
  <c r="J352" i="7"/>
  <c r="K251" i="7"/>
  <c r="F217" i="7"/>
  <c r="J185" i="7"/>
  <c r="K658" i="7"/>
  <c r="K650" i="7"/>
  <c r="J584" i="7"/>
  <c r="K491" i="7"/>
  <c r="K483" i="7"/>
  <c r="J418" i="7"/>
  <c r="K325" i="7"/>
  <c r="K317" i="7"/>
  <c r="J251" i="7"/>
  <c r="K158" i="7"/>
  <c r="K150" i="7"/>
  <c r="J658" i="7"/>
  <c r="J650" i="7"/>
  <c r="I588" i="7"/>
  <c r="I584" i="7"/>
  <c r="K557" i="7"/>
  <c r="F519" i="7"/>
  <c r="J491" i="7"/>
  <c r="J483" i="7"/>
  <c r="I418" i="7"/>
  <c r="K390" i="7"/>
  <c r="K386" i="7"/>
  <c r="F352" i="7"/>
  <c r="J325" i="7"/>
  <c r="J317" i="7"/>
  <c r="I251" i="7"/>
  <c r="K224" i="7"/>
  <c r="F185" i="7"/>
  <c r="J158" i="7"/>
  <c r="J150" i="7"/>
  <c r="I658" i="7"/>
  <c r="I650" i="7"/>
  <c r="K623" i="7"/>
  <c r="F588" i="7"/>
  <c r="F584" i="7"/>
  <c r="J557" i="7"/>
  <c r="I491" i="7"/>
  <c r="I483" i="7"/>
  <c r="K456" i="7"/>
  <c r="F418" i="7"/>
  <c r="J390" i="7"/>
  <c r="J386" i="7"/>
  <c r="I325" i="7"/>
  <c r="I317" i="7"/>
  <c r="K289" i="7"/>
  <c r="F251" i="7"/>
  <c r="J224" i="7"/>
  <c r="I158" i="7"/>
  <c r="I150" i="7"/>
  <c r="K123" i="7"/>
  <c r="F658" i="7"/>
  <c r="F650" i="7"/>
  <c r="J623" i="7"/>
  <c r="J619" i="7"/>
  <c r="I557" i="7"/>
  <c r="K522" i="7"/>
  <c r="F491" i="7"/>
  <c r="F483" i="7"/>
  <c r="J456" i="7"/>
  <c r="I390" i="7"/>
  <c r="K355" i="7"/>
  <c r="F325" i="7"/>
  <c r="F317" i="7"/>
  <c r="J289" i="7"/>
  <c r="I224" i="7"/>
  <c r="K188" i="7"/>
  <c r="K184" i="7"/>
  <c r="F158" i="7"/>
  <c r="F150" i="7"/>
  <c r="J123" i="7"/>
  <c r="J119" i="7"/>
  <c r="I623" i="7"/>
  <c r="K591" i="7"/>
  <c r="K583" i="7"/>
  <c r="F557" i="7"/>
  <c r="J522" i="7"/>
  <c r="I456" i="7"/>
  <c r="I452" i="7"/>
  <c r="K425" i="7"/>
  <c r="K421" i="7"/>
  <c r="K417" i="7"/>
  <c r="F390" i="7"/>
  <c r="F386" i="7"/>
  <c r="J355" i="7"/>
  <c r="J351" i="7"/>
  <c r="I289" i="7"/>
  <c r="I285" i="7"/>
  <c r="K258" i="7"/>
  <c r="K254" i="7"/>
  <c r="K250" i="7"/>
  <c r="F224" i="7"/>
  <c r="F220" i="7"/>
  <c r="J188" i="7"/>
  <c r="J184" i="7"/>
  <c r="I123" i="7"/>
  <c r="I119" i="7"/>
  <c r="K657" i="7"/>
  <c r="F623" i="7"/>
  <c r="J591" i="7"/>
  <c r="J583" i="7"/>
  <c r="I522" i="7"/>
  <c r="K490" i="7"/>
  <c r="F456" i="7"/>
  <c r="J425" i="7"/>
  <c r="J421" i="7"/>
  <c r="J417" i="7"/>
  <c r="I355" i="7"/>
  <c r="I351" i="7"/>
  <c r="K324" i="7"/>
  <c r="K320" i="7"/>
  <c r="F289" i="7"/>
  <c r="F285" i="7"/>
  <c r="J258" i="7"/>
  <c r="J254" i="7"/>
  <c r="J250" i="7"/>
  <c r="I188" i="7"/>
  <c r="I184" i="7"/>
  <c r="K157" i="7"/>
  <c r="F123" i="7"/>
  <c r="F119" i="7"/>
  <c r="J657" i="7"/>
  <c r="I591" i="7"/>
  <c r="I583" i="7"/>
  <c r="K556" i="7"/>
  <c r="F522" i="7"/>
  <c r="J490" i="7"/>
  <c r="J486" i="7"/>
  <c r="I425" i="7"/>
  <c r="I417" i="7"/>
  <c r="K389" i="7"/>
  <c r="F355" i="7"/>
  <c r="J324" i="7"/>
  <c r="J320" i="7"/>
  <c r="I258" i="7"/>
  <c r="I250" i="7"/>
  <c r="K223" i="7"/>
  <c r="F188" i="7"/>
  <c r="F184" i="7"/>
  <c r="J157" i="7"/>
  <c r="I657" i="7"/>
  <c r="K622" i="7"/>
  <c r="K618" i="7"/>
  <c r="F591" i="7"/>
  <c r="F583" i="7"/>
  <c r="J556" i="7"/>
  <c r="I490" i="7"/>
  <c r="K455" i="7"/>
  <c r="F425" i="7"/>
  <c r="F417" i="7"/>
  <c r="J389" i="7"/>
  <c r="I324" i="7"/>
  <c r="K288" i="7"/>
  <c r="F258" i="7"/>
  <c r="F250" i="7"/>
  <c r="J223" i="7"/>
  <c r="I157" i="7"/>
  <c r="K122" i="7"/>
  <c r="K118" i="7"/>
  <c r="I51" i="7"/>
  <c r="J51" i="7"/>
  <c r="K51" i="7"/>
  <c r="J58" i="7"/>
  <c r="K52" i="7"/>
  <c r="I50" i="7"/>
  <c r="J50" i="7"/>
  <c r="E51" i="7"/>
  <c r="K50" i="7"/>
  <c r="F52" i="7"/>
  <c r="K91" i="7"/>
  <c r="I52" i="7"/>
  <c r="J91" i="7"/>
  <c r="F91" i="7"/>
  <c r="F58" i="7"/>
  <c r="K87" i="7"/>
  <c r="I58" i="7"/>
  <c r="J87" i="7"/>
  <c r="I87" i="7"/>
  <c r="F87" i="7"/>
  <c r="K57" i="7"/>
  <c r="J88" i="7"/>
  <c r="E50" i="7"/>
  <c r="K86" i="7"/>
  <c r="I86" i="7"/>
  <c r="I90" i="7"/>
  <c r="K83" i="7"/>
  <c r="F90" i="7"/>
  <c r="J83" i="7"/>
  <c r="E90" i="7"/>
  <c r="I83" i="7"/>
  <c r="I88" i="7"/>
  <c r="F83" i="7"/>
  <c r="F88" i="7"/>
  <c r="E88" i="7"/>
  <c r="J86" i="7"/>
  <c r="I91" i="7"/>
  <c r="K85" i="7"/>
  <c r="E85" i="7"/>
  <c r="I84" i="7"/>
  <c r="K90" i="7"/>
  <c r="K89" i="7"/>
  <c r="J89" i="7"/>
  <c r="J85" i="7"/>
  <c r="I89" i="7"/>
  <c r="I85" i="7"/>
  <c r="F89" i="7"/>
  <c r="K88" i="7"/>
  <c r="K84" i="7"/>
  <c r="E54" i="7"/>
  <c r="F54" i="7"/>
  <c r="I54" i="7"/>
  <c r="J54" i="7"/>
  <c r="E55" i="7"/>
  <c r="F55" i="7"/>
  <c r="I55" i="7"/>
  <c r="J55" i="7"/>
  <c r="E56" i="7"/>
  <c r="F56" i="7"/>
  <c r="I56" i="7"/>
  <c r="J56" i="7"/>
  <c r="E53" i="7"/>
  <c r="E57" i="7"/>
  <c r="F53" i="7"/>
  <c r="F57" i="7"/>
  <c r="I53" i="7"/>
  <c r="I57" i="7"/>
  <c r="J53" i="7"/>
  <c r="J57" i="7"/>
  <c r="E4" i="7"/>
  <c r="E660" i="7" l="1"/>
  <c r="F666" i="7"/>
  <c r="E260" i="7"/>
  <c r="F633" i="7"/>
  <c r="E527" i="7"/>
  <c r="E627" i="7"/>
  <c r="F566" i="7"/>
  <c r="F533" i="7"/>
  <c r="F599" i="7"/>
  <c r="E593" i="7"/>
  <c r="F399" i="7"/>
  <c r="E560" i="7"/>
  <c r="E393" i="7"/>
  <c r="F466" i="7"/>
  <c r="F333" i="7"/>
  <c r="E360" i="7"/>
  <c r="F266" i="7"/>
  <c r="F199" i="7"/>
  <c r="E460" i="7"/>
  <c r="F433" i="7"/>
  <c r="F499" i="7"/>
  <c r="E493" i="7"/>
  <c r="F133" i="7"/>
  <c r="F299" i="7"/>
  <c r="I360" i="7"/>
  <c r="E227" i="7"/>
  <c r="F527" i="7"/>
  <c r="E528" i="7" s="1"/>
  <c r="I627" i="7"/>
  <c r="F366" i="7"/>
  <c r="F99" i="7"/>
  <c r="K627" i="7"/>
  <c r="F233" i="7"/>
  <c r="E293" i="7"/>
  <c r="F627" i="7"/>
  <c r="F460" i="7"/>
  <c r="E327" i="7"/>
  <c r="E160" i="7"/>
  <c r="F166" i="7"/>
  <c r="E127" i="7"/>
  <c r="F66" i="7"/>
  <c r="F493" i="7"/>
  <c r="I493" i="7"/>
  <c r="J460" i="7"/>
  <c r="K393" i="7"/>
  <c r="K360" i="7"/>
  <c r="K293" i="7"/>
  <c r="F293" i="7"/>
  <c r="E193" i="7"/>
  <c r="F193" i="7"/>
  <c r="I127" i="7"/>
  <c r="J627" i="7"/>
  <c r="I293" i="7"/>
  <c r="F360" i="7"/>
  <c r="J593" i="7"/>
  <c r="F593" i="7"/>
  <c r="E594" i="7" s="1"/>
  <c r="K593" i="7"/>
  <c r="F560" i="7"/>
  <c r="E561" i="7" s="1"/>
  <c r="K560" i="7"/>
  <c r="J560" i="7"/>
  <c r="J527" i="7"/>
  <c r="I527" i="7"/>
  <c r="J493" i="7"/>
  <c r="K460" i="7"/>
  <c r="I460" i="7"/>
  <c r="J427" i="7"/>
  <c r="I427" i="7"/>
  <c r="F427" i="7"/>
  <c r="E428" i="7" s="1"/>
  <c r="F393" i="7"/>
  <c r="J393" i="7"/>
  <c r="J360" i="7"/>
  <c r="I327" i="7"/>
  <c r="J293" i="7"/>
  <c r="I193" i="7"/>
  <c r="J127" i="7"/>
  <c r="E93" i="7"/>
  <c r="I260" i="7"/>
  <c r="F260" i="7"/>
  <c r="E261" i="7" s="1"/>
  <c r="K227" i="7"/>
  <c r="K193" i="7"/>
  <c r="J193" i="7"/>
  <c r="F127" i="7"/>
  <c r="K127" i="7"/>
  <c r="I593" i="7"/>
  <c r="J660" i="7"/>
  <c r="F227" i="7"/>
  <c r="J160" i="7"/>
  <c r="K527" i="7"/>
  <c r="J227" i="7"/>
  <c r="J327" i="7"/>
  <c r="F660" i="7"/>
  <c r="E661" i="7" s="1"/>
  <c r="K160" i="7"/>
  <c r="K427" i="7"/>
  <c r="F160" i="7"/>
  <c r="K327" i="7"/>
  <c r="I227" i="7"/>
  <c r="J260" i="7"/>
  <c r="I660" i="7"/>
  <c r="K493" i="7"/>
  <c r="I393" i="7"/>
  <c r="K260" i="7"/>
  <c r="I160" i="7"/>
  <c r="F327" i="7"/>
  <c r="K660" i="7"/>
  <c r="I560" i="7"/>
  <c r="K60" i="7"/>
  <c r="K93" i="7"/>
  <c r="J93" i="7"/>
  <c r="F93" i="7"/>
  <c r="I93" i="7"/>
  <c r="E60" i="7"/>
  <c r="I60" i="7"/>
  <c r="F60" i="7"/>
  <c r="J60" i="7"/>
  <c r="E628" i="7" l="1"/>
  <c r="I628" i="7"/>
  <c r="D633" i="7" s="1"/>
  <c r="H200" i="11" s="1"/>
  <c r="E394" i="7"/>
  <c r="E361" i="7"/>
  <c r="E228" i="7"/>
  <c r="E461" i="7"/>
  <c r="E194" i="7"/>
  <c r="E161" i="7"/>
  <c r="E128" i="7"/>
  <c r="E494" i="7"/>
  <c r="I494" i="7"/>
  <c r="D499" i="7" s="1"/>
  <c r="H156" i="11" s="1"/>
  <c r="E294" i="7"/>
  <c r="I594" i="7"/>
  <c r="D599" i="7" s="1"/>
  <c r="H189" i="11" s="1"/>
  <c r="F23" i="9" s="1"/>
  <c r="J23" i="9" s="1"/>
  <c r="I461" i="7"/>
  <c r="D466" i="7" s="1"/>
  <c r="H145" i="11" s="1"/>
  <c r="I361" i="7"/>
  <c r="D366" i="7" s="1"/>
  <c r="H112" i="11" s="1"/>
  <c r="E94" i="7"/>
  <c r="E328" i="7"/>
  <c r="I294" i="7"/>
  <c r="D299" i="7" s="1"/>
  <c r="H90" i="11" s="1"/>
  <c r="I194" i="7"/>
  <c r="D199" i="7" s="1"/>
  <c r="H57" i="11" s="1"/>
  <c r="I128" i="7"/>
  <c r="D133" i="7" s="1"/>
  <c r="H35" i="11" s="1"/>
  <c r="I394" i="7"/>
  <c r="D399" i="7" s="1"/>
  <c r="H123" i="11" s="1"/>
  <c r="I428" i="7"/>
  <c r="D433" i="7" s="1"/>
  <c r="H134" i="11" s="1"/>
  <c r="I561" i="7"/>
  <c r="D566" i="7" s="1"/>
  <c r="H178" i="11" s="1"/>
  <c r="I528" i="7"/>
  <c r="D533" i="7" s="1"/>
  <c r="H167" i="11" s="1"/>
  <c r="I328" i="7"/>
  <c r="D333" i="7" s="1"/>
  <c r="H101" i="11" s="1"/>
  <c r="I228" i="7"/>
  <c r="D233" i="7" s="1"/>
  <c r="H68" i="11" s="1"/>
  <c r="I261" i="7"/>
  <c r="D266" i="7" s="1"/>
  <c r="H79" i="11" s="1"/>
  <c r="I161" i="7"/>
  <c r="D166" i="7" s="1"/>
  <c r="H46" i="11" s="1"/>
  <c r="I661" i="7"/>
  <c r="D666" i="7" s="1"/>
  <c r="H211" i="11" s="1"/>
  <c r="I94" i="7"/>
  <c r="D99" i="7" s="1"/>
  <c r="H24" i="11" s="1"/>
  <c r="I61" i="7"/>
  <c r="D66" i="7" s="1"/>
  <c r="H13" i="11" s="1"/>
  <c r="E61" i="7"/>
  <c r="H211" i="15" l="1"/>
  <c r="F25" i="9"/>
  <c r="J25" i="9" s="1"/>
  <c r="F20" i="9"/>
  <c r="J20" i="9" s="1"/>
  <c r="H156" i="15"/>
  <c r="E633" i="7"/>
  <c r="F200" i="11" s="1"/>
  <c r="F200" i="15" s="1"/>
  <c r="H101" i="15"/>
  <c r="H24" i="15"/>
  <c r="H57" i="15"/>
  <c r="H79" i="15"/>
  <c r="H134" i="15"/>
  <c r="F18" i="9"/>
  <c r="J18" i="9" s="1"/>
  <c r="H145" i="15"/>
  <c r="F19" i="9"/>
  <c r="J19" i="9" s="1"/>
  <c r="H68" i="15"/>
  <c r="H35" i="15"/>
  <c r="H46" i="15"/>
  <c r="H178" i="15"/>
  <c r="F22" i="9"/>
  <c r="J22" i="9" s="1"/>
  <c r="H90" i="15"/>
  <c r="E99" i="7"/>
  <c r="F24" i="11" s="1"/>
  <c r="H200" i="15"/>
  <c r="F24" i="9"/>
  <c r="J24" i="9" s="1"/>
  <c r="H167" i="15"/>
  <c r="F21" i="9"/>
  <c r="J21" i="9" s="1"/>
  <c r="H123" i="15"/>
  <c r="H112" i="15"/>
  <c r="E66" i="7"/>
  <c r="F13" i="11" s="1"/>
  <c r="H13" i="15"/>
  <c r="H189" i="15"/>
  <c r="E599" i="7"/>
  <c r="F189" i="11" s="1"/>
  <c r="E466" i="7"/>
  <c r="F145" i="11" s="1"/>
  <c r="E366" i="7"/>
  <c r="F112" i="11" s="1"/>
  <c r="E499" i="7"/>
  <c r="F156" i="11" s="1"/>
  <c r="E399" i="7"/>
  <c r="F123" i="11" s="1"/>
  <c r="E299" i="7"/>
  <c r="F90" i="11" s="1"/>
  <c r="E199" i="7"/>
  <c r="F57" i="11" s="1"/>
  <c r="L11" i="9" s="1"/>
  <c r="E333" i="7"/>
  <c r="F101" i="11" s="1"/>
  <c r="L15" i="9" s="1"/>
  <c r="E233" i="7"/>
  <c r="F68" i="11" s="1"/>
  <c r="L12" i="9" s="1"/>
  <c r="E566" i="7"/>
  <c r="F178" i="11" s="1"/>
  <c r="E533" i="7"/>
  <c r="F167" i="11" s="1"/>
  <c r="E133" i="7"/>
  <c r="F35" i="11" s="1"/>
  <c r="E266" i="7"/>
  <c r="F79" i="11" s="1"/>
  <c r="E433" i="7"/>
  <c r="F134" i="11" s="1"/>
  <c r="E666" i="7"/>
  <c r="F211" i="11" s="1"/>
  <c r="E166" i="7"/>
  <c r="F46" i="11" s="1"/>
  <c r="F13" i="15" l="1"/>
  <c r="L7" i="9"/>
  <c r="L21" i="9"/>
  <c r="F167" i="15"/>
  <c r="L13" i="9"/>
  <c r="F79" i="15"/>
  <c r="F211" i="15"/>
  <c r="L25" i="9"/>
  <c r="L24" i="9"/>
  <c r="L14" i="9"/>
  <c r="F90" i="15"/>
  <c r="F24" i="15"/>
  <c r="L8" i="9"/>
  <c r="F134" i="15"/>
  <c r="L18" i="9"/>
  <c r="F178" i="15"/>
  <c r="L22" i="9"/>
  <c r="F112" i="15"/>
  <c r="L16" i="9"/>
  <c r="F189" i="15"/>
  <c r="F156" i="15"/>
  <c r="F123" i="15"/>
  <c r="L17" i="9"/>
  <c r="F46" i="15"/>
  <c r="L10" i="9"/>
  <c r="F35" i="15"/>
  <c r="L9" i="9"/>
  <c r="F145" i="15"/>
  <c r="L19" i="9"/>
  <c r="F57" i="15"/>
  <c r="F101" i="15"/>
  <c r="F68" i="15"/>
  <c r="M19" i="10"/>
  <c r="L23" i="9" l="1"/>
  <c r="L20" i="9"/>
  <c r="G24" i="10"/>
  <c r="K13" i="10" s="1"/>
  <c r="G26" i="10" s="1"/>
  <c r="K26" i="7" l="1"/>
  <c r="J26" i="7" l="1"/>
  <c r="I26" i="7"/>
  <c r="F26" i="7"/>
  <c r="K17" i="7"/>
  <c r="J25" i="7" l="1"/>
  <c r="K25" i="7"/>
  <c r="J24" i="7"/>
  <c r="K24" i="7"/>
  <c r="K21" i="7"/>
  <c r="I20" i="7"/>
  <c r="K20" i="7"/>
  <c r="F17" i="7"/>
  <c r="J17" i="7"/>
  <c r="J19" i="7"/>
  <c r="K19" i="7"/>
  <c r="I23" i="7"/>
  <c r="K23" i="7"/>
  <c r="K22" i="7"/>
  <c r="J18" i="7"/>
  <c r="K18" i="7"/>
  <c r="F25" i="7"/>
  <c r="F24" i="7"/>
  <c r="I25" i="7"/>
  <c r="I24" i="7"/>
  <c r="F19" i="7"/>
  <c r="I19" i="7"/>
  <c r="J23" i="7"/>
  <c r="J22" i="7"/>
  <c r="J21" i="7"/>
  <c r="J20" i="7"/>
  <c r="F18" i="7"/>
  <c r="I17" i="7"/>
  <c r="I18" i="7"/>
  <c r="E17" i="7"/>
  <c r="F23" i="7"/>
  <c r="F22" i="7"/>
  <c r="I22" i="7"/>
  <c r="F21" i="7"/>
  <c r="I21" i="7"/>
  <c r="F20" i="7"/>
  <c r="K27" i="7" l="1"/>
  <c r="F33" i="7"/>
  <c r="F27" i="7"/>
  <c r="J27" i="7"/>
  <c r="E27" i="7"/>
  <c r="I27" i="7"/>
  <c r="I28" i="7" l="1"/>
  <c r="D33" i="7" s="1"/>
  <c r="E28" i="7"/>
  <c r="E33" i="7" s="1"/>
  <c r="F6" i="9" l="1"/>
  <c r="H2" i="11"/>
  <c r="H2" i="15"/>
  <c r="F2" i="11"/>
  <c r="G6" i="9" s="1"/>
  <c r="L6" i="9" s="1"/>
  <c r="M6" i="9" l="1"/>
  <c r="J6" i="9"/>
  <c r="J47" i="9" s="1"/>
  <c r="F2" i="15"/>
</calcChain>
</file>

<file path=xl/sharedStrings.xml><?xml version="1.0" encoding="utf-8"?>
<sst xmlns="http://schemas.openxmlformats.org/spreadsheetml/2006/main" count="1589" uniqueCount="336">
  <si>
    <t>Zeitraum</t>
  </si>
  <si>
    <t>09.01.2025-15.01.2025</t>
  </si>
  <si>
    <t>16.01.2025-22.01.2025</t>
  </si>
  <si>
    <t>23.01.2025-29.01.2025</t>
  </si>
  <si>
    <t>30.01.2025-05.02.2025</t>
  </si>
  <si>
    <t>06.02.2025-12.02.2025</t>
  </si>
  <si>
    <t>13.02.2025-19.02.2025</t>
  </si>
  <si>
    <t>20.02.2025-26.02.2025</t>
  </si>
  <si>
    <t>27.02.2025-05.03.2025</t>
  </si>
  <si>
    <t xml:space="preserve">Lieferzeitraum </t>
  </si>
  <si>
    <t xml:space="preserve">Basispreis </t>
  </si>
  <si>
    <t>Jahr</t>
  </si>
  <si>
    <t>Monat</t>
  </si>
  <si>
    <t>Januar</t>
  </si>
  <si>
    <t>Februar</t>
  </si>
  <si>
    <t xml:space="preserve">Tage </t>
  </si>
  <si>
    <t xml:space="preserve">Januar </t>
  </si>
  <si>
    <t>10.01.</t>
  </si>
  <si>
    <t>11.01.</t>
  </si>
  <si>
    <t>12.01.</t>
  </si>
  <si>
    <t>13.01.</t>
  </si>
  <si>
    <t>14.01.</t>
  </si>
  <si>
    <t>15.01.</t>
  </si>
  <si>
    <t>16.01.</t>
  </si>
  <si>
    <t xml:space="preserve">Februar </t>
  </si>
  <si>
    <t>17.01.</t>
  </si>
  <si>
    <t>18.01.</t>
  </si>
  <si>
    <t>19.01.</t>
  </si>
  <si>
    <t>20.01.</t>
  </si>
  <si>
    <t>21.01.</t>
  </si>
  <si>
    <t>22.01.</t>
  </si>
  <si>
    <t>23.01.</t>
  </si>
  <si>
    <t>24.01.</t>
  </si>
  <si>
    <t>25.01.</t>
  </si>
  <si>
    <t>26.01.</t>
  </si>
  <si>
    <t>27.01.</t>
  </si>
  <si>
    <t>28.01.</t>
  </si>
  <si>
    <t>29.01.</t>
  </si>
  <si>
    <t>30.01.</t>
  </si>
  <si>
    <t>31.01.</t>
  </si>
  <si>
    <t>1.02.</t>
  </si>
  <si>
    <t>2.02.</t>
  </si>
  <si>
    <t>3.02.</t>
  </si>
  <si>
    <t>4.02.</t>
  </si>
  <si>
    <t>5.02.</t>
  </si>
  <si>
    <t>6.02.</t>
  </si>
  <si>
    <t>7.02.</t>
  </si>
  <si>
    <t>8.02.</t>
  </si>
  <si>
    <t>9.02.</t>
  </si>
  <si>
    <t>10.02.</t>
  </si>
  <si>
    <t>11.02.</t>
  </si>
  <si>
    <t>12.02.</t>
  </si>
  <si>
    <t>13.02.</t>
  </si>
  <si>
    <t>14.02.</t>
  </si>
  <si>
    <t>15.02.</t>
  </si>
  <si>
    <t>16.02.</t>
  </si>
  <si>
    <t>17.02.</t>
  </si>
  <si>
    <t>18.02.</t>
  </si>
  <si>
    <t>19.02.</t>
  </si>
  <si>
    <t>20.02.</t>
  </si>
  <si>
    <t>21.02.</t>
  </si>
  <si>
    <t>22.02.</t>
  </si>
  <si>
    <t>23.02.</t>
  </si>
  <si>
    <t>24.02.</t>
  </si>
  <si>
    <t>25.02.</t>
  </si>
  <si>
    <t>26.02.</t>
  </si>
  <si>
    <t>27.02.</t>
  </si>
  <si>
    <t>28.02.</t>
  </si>
  <si>
    <t>Tag</t>
  </si>
  <si>
    <t>Tage gesamt</t>
  </si>
  <si>
    <t>Datum</t>
  </si>
  <si>
    <t>Dezember</t>
  </si>
  <si>
    <t>kg</t>
  </si>
  <si>
    <t xml:space="preserve">März </t>
  </si>
  <si>
    <t>April</t>
  </si>
  <si>
    <t>März</t>
  </si>
  <si>
    <t>01.03.</t>
  </si>
  <si>
    <t>02.03.</t>
  </si>
  <si>
    <t>03.03.</t>
  </si>
  <si>
    <t>04.03.</t>
  </si>
  <si>
    <t>05.03.</t>
  </si>
  <si>
    <t>06.03.</t>
  </si>
  <si>
    <t>07.03.</t>
  </si>
  <si>
    <t>08.03.</t>
  </si>
  <si>
    <t>09.03.</t>
  </si>
  <si>
    <t>10.03.</t>
  </si>
  <si>
    <t>11.03.</t>
  </si>
  <si>
    <t>12.03.</t>
  </si>
  <si>
    <t>13.03.</t>
  </si>
  <si>
    <t>31.03.</t>
  </si>
  <si>
    <t>14.03.</t>
  </si>
  <si>
    <t>15.03.</t>
  </si>
  <si>
    <t>30.03.</t>
  </si>
  <si>
    <t>29.03.</t>
  </si>
  <si>
    <t>28.03.</t>
  </si>
  <si>
    <t>27.03.</t>
  </si>
  <si>
    <t>26.03.</t>
  </si>
  <si>
    <t>25.03.</t>
  </si>
  <si>
    <t>24.03.</t>
  </si>
  <si>
    <t>23.03.</t>
  </si>
  <si>
    <t>22.03.</t>
  </si>
  <si>
    <t>21.03.</t>
  </si>
  <si>
    <t>20.03.</t>
  </si>
  <si>
    <t>19.03.</t>
  </si>
  <si>
    <t>18.03.</t>
  </si>
  <si>
    <t>17.03.</t>
  </si>
  <si>
    <t>16.03.</t>
  </si>
  <si>
    <t>01.04.</t>
  </si>
  <si>
    <t>02.04.</t>
  </si>
  <si>
    <t>03.04.</t>
  </si>
  <si>
    <t>04.04.</t>
  </si>
  <si>
    <t>05.04.</t>
  </si>
  <si>
    <t>06.04.</t>
  </si>
  <si>
    <t>07.04.</t>
  </si>
  <si>
    <t>08.04.</t>
  </si>
  <si>
    <t>09.04.</t>
  </si>
  <si>
    <t>10.04.</t>
  </si>
  <si>
    <t>11.04.</t>
  </si>
  <si>
    <t xml:space="preserve">Maerz </t>
  </si>
  <si>
    <t>06.03.2025–12.03.2025</t>
  </si>
  <si>
    <t>13.03.2025–19.03.2025</t>
  </si>
  <si>
    <t>20.03.2025–26.03.2025</t>
  </si>
  <si>
    <t>27.03.2025–02.04.2025</t>
  </si>
  <si>
    <t>03.04.2025–09.04.2025</t>
  </si>
  <si>
    <t>10.04.2025–16.04.2025</t>
  </si>
  <si>
    <t>November</t>
  </si>
  <si>
    <t>Monate:</t>
  </si>
  <si>
    <t xml:space="preserve">Geltende Formel Referenzwert der Tagesmilchmenge pro Tier: </t>
  </si>
  <si>
    <t>Schwein E</t>
  </si>
  <si>
    <t>Schwein R</t>
  </si>
  <si>
    <t>Schwein P120</t>
  </si>
  <si>
    <t>Z Schwein E</t>
  </si>
  <si>
    <t>Schwein S</t>
  </si>
  <si>
    <t>Sauen</t>
  </si>
  <si>
    <t>Preis</t>
  </si>
  <si>
    <t>Klasse der Schweine</t>
  </si>
  <si>
    <t>Sauen M</t>
  </si>
  <si>
    <t>Schwein</t>
  </si>
  <si>
    <t>Schwein U</t>
  </si>
  <si>
    <t>Kontrolle 
der Klasse</t>
  </si>
  <si>
    <t>erzielter 
Durchschnittspreis (€/kg)</t>
  </si>
  <si>
    <t>Gewicht in kg</t>
  </si>
  <si>
    <t xml:space="preserve">kg x Preis </t>
  </si>
  <si>
    <t>Summe</t>
  </si>
  <si>
    <t xml:space="preserve">Sauen </t>
  </si>
  <si>
    <t>Summe kg x Preis</t>
  </si>
  <si>
    <t xml:space="preserve">Summe kg </t>
  </si>
  <si>
    <t>Durchschnittlicher Milchkuhbestand November bis Dezember 2024:</t>
  </si>
  <si>
    <t xml:space="preserve">Basispreis ohne Sauen </t>
  </si>
  <si>
    <t xml:space="preserve">Basispreis mit Sauen </t>
  </si>
  <si>
    <t>Schwein O</t>
  </si>
  <si>
    <t>Schwein verworfen</t>
  </si>
  <si>
    <t xml:space="preserve">Schweine verworfen </t>
  </si>
  <si>
    <t>Gesamtgewicht ohne Sauen und Schwein verworfen</t>
  </si>
  <si>
    <t xml:space="preserve">geliefertes Gesamt-SG (ohne Sauen, verworfene Schweine) </t>
  </si>
  <si>
    <t>Beginn ist frühstens der 10. Januar 2025.</t>
  </si>
  <si>
    <t>2.4.1 Grundlage der Berechnung</t>
  </si>
  <si>
    <t xml:space="preserve"> Lieferdatum</t>
  </si>
  <si>
    <t xml:space="preserve">Gesamtgewicht (kg) </t>
  </si>
  <si>
    <t xml:space="preserve">Geltender </t>
  </si>
  <si>
    <t xml:space="preserve">(Anlage A) </t>
  </si>
  <si>
    <t>Gesamt Schadensausgleichsleistung:</t>
  </si>
  <si>
    <t xml:space="preserve">3 Berechnung der Schadensausgleichsleistung: </t>
  </si>
  <si>
    <t xml:space="preserve">Betroffene Betriebsstätte Nr. </t>
  </si>
  <si>
    <t>(Registriernummer der Betriebsstätte nach § 26 ViehVerkV)</t>
  </si>
  <si>
    <t xml:space="preserve"> Milchgeldabrechnung</t>
  </si>
  <si>
    <t>(Abrechnungsnummer)</t>
  </si>
  <si>
    <t>(Lieferzeitraum)</t>
  </si>
  <si>
    <t>Liefermenge (in Kilogramm)</t>
  </si>
  <si>
    <t>Gesamtmenge (in Kilogramm):</t>
  </si>
  <si>
    <t>Abrechnungsdatum</t>
  </si>
  <si>
    <t>Liefermenge (in Liter)</t>
  </si>
  <si>
    <t>Anlage (A):</t>
  </si>
  <si>
    <t>Nr. 1</t>
  </si>
  <si>
    <t>Nr. 2</t>
  </si>
  <si>
    <t>Nr. 3</t>
  </si>
  <si>
    <t>Nr. 4</t>
  </si>
  <si>
    <t>Nr. 5</t>
  </si>
  <si>
    <t>Nr. 6</t>
  </si>
  <si>
    <t>Nr. 7</t>
  </si>
  <si>
    <t>Nr. 8</t>
  </si>
  <si>
    <t>Nr. 9</t>
  </si>
  <si>
    <t>Nr. 10</t>
  </si>
  <si>
    <t>Nr. 11</t>
  </si>
  <si>
    <t>Nr. 12</t>
  </si>
  <si>
    <t>Nr. 13</t>
  </si>
  <si>
    <t>Nr. 14</t>
  </si>
  <si>
    <t>Nr. 15</t>
  </si>
  <si>
    <t>Nr. 16</t>
  </si>
  <si>
    <t>Nr. 17</t>
  </si>
  <si>
    <t>Nr. 18</t>
  </si>
  <si>
    <t>Nr. 19</t>
  </si>
  <si>
    <t>Nr. 20</t>
  </si>
  <si>
    <t>Bezug - Nummer 1 - Sauen + verworfen</t>
  </si>
  <si>
    <t>Bezug - Nummer 2 - Sauen + verworfen</t>
  </si>
  <si>
    <t>Bezug - Nummer 3 - Sauen + verworfen</t>
  </si>
  <si>
    <t>Bezug - Nummer 4 - Sauen + verworfen</t>
  </si>
  <si>
    <t>Bezug - Nummer 5 - Sauen + verworfen</t>
  </si>
  <si>
    <t>Bezug - Nummer 6 - Sauen + verworfen</t>
  </si>
  <si>
    <t>Bezug - Nummer 7 - Sauen + verworfen</t>
  </si>
  <si>
    <t>Bezug - Nummer 8 - Sauen + verworfen</t>
  </si>
  <si>
    <t>Bezug - Nummer 9 - Sauen + verworfen</t>
  </si>
  <si>
    <t>Bezug - Nummer 10 - Sauen + verworfen</t>
  </si>
  <si>
    <t>Bezug - Nummer 11 - Sauen + verworfen</t>
  </si>
  <si>
    <t>Bezug - Nummer 12 - Sauen + verworfen</t>
  </si>
  <si>
    <t>Bezug - Nummer 13 - Sauen + verworfen</t>
  </si>
  <si>
    <t>Bezug - Nummer 14 - Sauen + verworfen</t>
  </si>
  <si>
    <t>Bezug - Nummer 15 - Sauen + verworfen</t>
  </si>
  <si>
    <t>Bezug - Nummer 16 - Sauen + verworfen</t>
  </si>
  <si>
    <t>Bezug - Nummer 17 - Sauen + verworfen</t>
  </si>
  <si>
    <t>Bezug - Nummer 18 - Sauen + verworfen</t>
  </si>
  <si>
    <t>Bezug - Nummer 19 - Sauen + verworfen</t>
  </si>
  <si>
    <t>Bezug - Nummer 20 - Sauen + verworfen</t>
  </si>
  <si>
    <t>mit Sauen</t>
  </si>
  <si>
    <t>mit verworfenen Tieren</t>
  </si>
  <si>
    <t xml:space="preserve">mit Sauen und verworfenen Tieren </t>
  </si>
  <si>
    <t>Gesamt Schweineanzahl:</t>
  </si>
  <si>
    <t xml:space="preserve">Gesamtgewicht 
der Schlachtabrechnung
(in kg) </t>
  </si>
  <si>
    <t>ohne Korrektur</t>
  </si>
  <si>
    <t>Ende Verbringungsverbot</t>
  </si>
  <si>
    <t>Anzahl Tiere 
ohne Sauen, verworfene Schweine</t>
  </si>
  <si>
    <t>Anzahl 
aller Tiere</t>
  </si>
  <si>
    <t>Anzahl Tiere 
in der Klasse</t>
  </si>
  <si>
    <t>Kontrolle  vom 
erzielten Durchschnittspreis</t>
  </si>
  <si>
    <t>Nr. 21</t>
  </si>
  <si>
    <t>Nr. 22</t>
  </si>
  <si>
    <t>Nr. 23</t>
  </si>
  <si>
    <t>Nr. 24</t>
  </si>
  <si>
    <t>Nr. 25</t>
  </si>
  <si>
    <t>Bezug - Nummer 21 - Sauen + verworfen</t>
  </si>
  <si>
    <t>Bezug - Nummer 22 - Sauen + verworfen</t>
  </si>
  <si>
    <t>Bezug - Nummer 23 - Sauen + verworfen</t>
  </si>
  <si>
    <t>Bezug - Nummer 24 - Sauen + verworfen</t>
  </si>
  <si>
    <t>Bezug - Nummer 25 - Sauen + verworfen</t>
  </si>
  <si>
    <t>Nr. 26</t>
  </si>
  <si>
    <t>Nr. 27</t>
  </si>
  <si>
    <t>Nr. 28</t>
  </si>
  <si>
    <t>Nr. 29</t>
  </si>
  <si>
    <t>Nr. 30</t>
  </si>
  <si>
    <t>Nr. 31</t>
  </si>
  <si>
    <t>Nr. 32</t>
  </si>
  <si>
    <t>Nr. 33</t>
  </si>
  <si>
    <t>Nr. 34</t>
  </si>
  <si>
    <t>Nr. 35</t>
  </si>
  <si>
    <t>Nr. 36</t>
  </si>
  <si>
    <t>Nr. 37</t>
  </si>
  <si>
    <t>Nr. 38</t>
  </si>
  <si>
    <t>Nr. 39</t>
  </si>
  <si>
    <t>Nr. 40</t>
  </si>
  <si>
    <t>Bezug - Nummer 26 - Sauen + verworfen</t>
  </si>
  <si>
    <t>Bezug - Nummer 27 - Sauen + verworfen</t>
  </si>
  <si>
    <t>Bezug - Nummer 28 - Sauen + verworfen</t>
  </si>
  <si>
    <t>Bezug - Nummer 29 - Sauen + verworfen</t>
  </si>
  <si>
    <t>Bezug - Nummer 30 - Sauen + verworfen</t>
  </si>
  <si>
    <t>Bezug - Nummer 31 - Sauen + verworfen</t>
  </si>
  <si>
    <t>Bezug - Nummer 32 - Sauen + verworfen</t>
  </si>
  <si>
    <t>Bezug - Nummer 33 - Sauen + verworfen</t>
  </si>
  <si>
    <t>Bezug - Nummer 34 - Sauen + verworfen</t>
  </si>
  <si>
    <t>Bezug - Nummer 35 - Sauen + verworfen</t>
  </si>
  <si>
    <t>Bezug - Nummer 36 - Sauen + verworfen</t>
  </si>
  <si>
    <t>Bezug - Nummer 37 - Sauen + verworfen</t>
  </si>
  <si>
    <t>Bezug - Nummer 38 - Sauen + verworfen</t>
  </si>
  <si>
    <t>Bezug - Nummer 39 - Sauen + verworfen</t>
  </si>
  <si>
    <t>Bezug - Nummer 40 - Sauen + verworfen</t>
  </si>
  <si>
    <r>
      <t>Nr.</t>
    </r>
    <r>
      <rPr>
        <vertAlign val="superscript"/>
        <sz val="10"/>
        <color theme="1"/>
        <rFont val="Open Sans"/>
        <family val="2"/>
      </rPr>
      <t>1</t>
    </r>
  </si>
  <si>
    <t>Referenzwert der Tagesmilchmenge pro Tier:</t>
  </si>
  <si>
    <r>
      <t>1</t>
    </r>
    <r>
      <rPr>
        <sz val="10"/>
        <color theme="1"/>
        <rFont val="Open Sans"/>
        <family val="2"/>
      </rPr>
      <t xml:space="preserve"> Bitte geben Sie die Zeilennummer auf der zugehörigen, eingereichten Milchgeldabrechnung an.</t>
    </r>
  </si>
  <si>
    <t>Durchschnittlicher Milchkuhbestand
während des Verbringungsverbotes:</t>
  </si>
  <si>
    <t>Geltende Formel Gesamt Schadensausgleichsleistung in EUR:</t>
  </si>
  <si>
    <t>Beginn Verbringungsverbot</t>
  </si>
  <si>
    <t>Referenzpreis in €/kg Rohmilch</t>
  </si>
  <si>
    <r>
      <t>Erzielter 
Durchschnittspreis (€/kg)</t>
    </r>
    <r>
      <rPr>
        <vertAlign val="superscript"/>
        <sz val="10"/>
        <color theme="1"/>
        <rFont val="Open Sans"/>
        <family val="2"/>
      </rPr>
      <t>2</t>
    </r>
    <r>
      <rPr>
        <sz val="10"/>
        <color theme="1"/>
        <rFont val="Open Sans"/>
        <family val="2"/>
      </rPr>
      <t xml:space="preserve">
netto</t>
    </r>
  </si>
  <si>
    <r>
      <t>leistung</t>
    </r>
    <r>
      <rPr>
        <vertAlign val="superscript"/>
        <sz val="10"/>
        <color theme="1"/>
        <rFont val="Open Sans"/>
        <family val="2"/>
      </rPr>
      <t>3</t>
    </r>
    <r>
      <rPr>
        <sz val="10"/>
        <color theme="1"/>
        <rFont val="Open Sans"/>
        <family val="2"/>
      </rPr>
      <t>:</t>
    </r>
  </si>
  <si>
    <r>
      <t>1.</t>
    </r>
    <r>
      <rPr>
        <vertAlign val="superscript"/>
        <sz val="10"/>
        <color theme="1"/>
        <rFont val="Open Sans"/>
        <family val="2"/>
      </rPr>
      <t xml:space="preserve"> </t>
    </r>
    <r>
      <rPr>
        <sz val="10"/>
        <color theme="1"/>
        <rFont val="Open Sans"/>
        <family val="2"/>
      </rPr>
      <t>Bitte geben Sie die Zeilennummer auf dem(n) zugehörigen, eingereichten Lieferschein(en) und Abrechnung(en) an.</t>
    </r>
  </si>
  <si>
    <r>
      <t>2 Erzielter Durchschnittspreis (€/kg) der Schlachtabrechnung ohne Zu- und Abschläge.</t>
    </r>
    <r>
      <rPr>
        <vertAlign val="superscript"/>
        <sz val="10"/>
        <color theme="1"/>
        <rFont val="Open Sans"/>
        <family val="2"/>
      </rPr>
      <t xml:space="preserve"> </t>
    </r>
  </si>
  <si>
    <t>Anzahl Schweine mit einem Gewicht über 50 kg, für die ein Schadensausgleich beantragt wird</t>
  </si>
  <si>
    <t>Kategorien, die nicht unter die Handelsklassen S, E, U, R, O, P fallen</t>
  </si>
  <si>
    <t xml:space="preserve">Gesamtgewicht 
der verworfenen Tiere
(in kg) </t>
  </si>
  <si>
    <t xml:space="preserve">Anzahl 
der verworfenen Tiere </t>
  </si>
  <si>
    <t>Gesamtgewicht 
der Schlachtschweine
(in kg)</t>
  </si>
  <si>
    <t>Anzahl der Tiere 
ohne verworfene Schweine</t>
  </si>
  <si>
    <t>Bezug zur 
Zeile</t>
  </si>
  <si>
    <t>Lieferschein-
nummer(n)</t>
  </si>
  <si>
    <t>Abrechnungs-
nummer(n)</t>
  </si>
  <si>
    <t>Schadens-
ausgleichs-</t>
  </si>
  <si>
    <t>Kontrolle  vom 
Gesamtgewicht (kg)</t>
  </si>
  <si>
    <t>Kontrolle  der
Anzahl von Schweinen</t>
  </si>
  <si>
    <t>Handelsklasse der Schweine</t>
  </si>
  <si>
    <t>Anzahl Tiere 
in der Handelsklasse</t>
  </si>
  <si>
    <t>Kontrolle 
der Handelsklasse</t>
  </si>
  <si>
    <t>Bezug zur Zeile Nr.1</t>
  </si>
  <si>
    <t>Bezug zur Zeile Nr. 2</t>
  </si>
  <si>
    <t>Bezug zur Zeile Nr. 3</t>
  </si>
  <si>
    <t>Bezug zur Zeile Nr. 4</t>
  </si>
  <si>
    <t>Bezug zur Zeile Nr. 5</t>
  </si>
  <si>
    <t>Bezug zur Zeile Nr. 6</t>
  </si>
  <si>
    <t>Bezug zur Zeile Nr. 7</t>
  </si>
  <si>
    <t>Bezug zur Zeile Nr. 8</t>
  </si>
  <si>
    <t>Bezug zur Zeile Nr. 9</t>
  </si>
  <si>
    <t>Bezug zur Zeile Nr. 10</t>
  </si>
  <si>
    <t>Bezug zur Zeile Nr. 11</t>
  </si>
  <si>
    <t>Bezug zur Zeile Nr. 12</t>
  </si>
  <si>
    <t>Bezug zur Zeile Nr. 13</t>
  </si>
  <si>
    <t>Bezug zur Zeile Nr. 14</t>
  </si>
  <si>
    <t>Bezug zur Zeile Nr. 15</t>
  </si>
  <si>
    <t>Bezug zur Zeile Nr. 16</t>
  </si>
  <si>
    <t>Bezug zur Zeile Nr. 17</t>
  </si>
  <si>
    <t>Bezug zur Zeile Nr. 18</t>
  </si>
  <si>
    <t>Bezug zur Zeile Nr. 19</t>
  </si>
  <si>
    <t>Bezug zur Zeile Nr. 20</t>
  </si>
  <si>
    <t>Bezug zur Zeile Nr. 21</t>
  </si>
  <si>
    <t>Bezug zur Zeile Nr. 22</t>
  </si>
  <si>
    <t>Bezug zur Zeile Nr. 23</t>
  </si>
  <si>
    <t>Bezug zur Zeile Nr. 24</t>
  </si>
  <si>
    <t>Bezug zur Zeile Nr. 25</t>
  </si>
  <si>
    <t>Bezug zur Zeile Nr. 26</t>
  </si>
  <si>
    <t>Bezug zur Zeile Nr. 27</t>
  </si>
  <si>
    <t>Bezug zur Zeile Nr. 28</t>
  </si>
  <si>
    <t>Bezug zur Zeile Nr. 29</t>
  </si>
  <si>
    <t>Bezug zur Zeile Nr. 30</t>
  </si>
  <si>
    <t>Bezug zur Zeile Nr. 31</t>
  </si>
  <si>
    <t>Bezug zur Zeile Nr. 32</t>
  </si>
  <si>
    <t>Bezug zur Zeile Nr. 33</t>
  </si>
  <si>
    <t>Bezug zur Zeile Nr. 34</t>
  </si>
  <si>
    <t>Bezug zur Zeile Nr. 35</t>
  </si>
  <si>
    <t>Bezug zur Zeile Nr. 36</t>
  </si>
  <si>
    <t>Bezug zur Zeile Nr. 37</t>
  </si>
  <si>
    <t>Bezug zur Zeile Nr. 38</t>
  </si>
  <si>
    <t>Bezug zur Zeile Nr. 39</t>
  </si>
  <si>
    <t>Anzahl Tiere 
in der Hanelsklasse</t>
  </si>
  <si>
    <t>Bezug zur Zeile Nr. 40</t>
  </si>
  <si>
    <r>
      <rPr>
        <sz val="11"/>
        <color theme="1"/>
        <rFont val="Open Sans"/>
        <family val="2"/>
      </rPr>
      <t xml:space="preserve">Für die </t>
    </r>
    <r>
      <rPr>
        <b/>
        <sz val="11"/>
        <color theme="1"/>
        <rFont val="Open Sans"/>
        <family val="2"/>
      </rPr>
      <t>Berechnung der Zeile Nr. 3</t>
    </r>
    <r>
      <rPr>
        <sz val="11"/>
        <color theme="1"/>
        <rFont val="Open Sans"/>
        <family val="2"/>
      </rPr>
      <t xml:space="preserve"> wird das </t>
    </r>
    <r>
      <rPr>
        <b/>
        <sz val="11"/>
        <color theme="1"/>
        <rFont val="Open Sans"/>
        <family val="2"/>
      </rPr>
      <t>Blatt „Nur verworfene Schweine“</t>
    </r>
    <r>
      <rPr>
        <sz val="11"/>
        <color theme="1"/>
        <rFont val="Open Sans"/>
        <family val="2"/>
      </rPr>
      <t xml:space="preserve"> benötigt.</t>
    </r>
    <r>
      <rPr>
        <b/>
        <u/>
        <sz val="11"/>
        <color theme="1"/>
        <rFont val="Open Sans"/>
        <family val="2"/>
      </rPr>
      <t xml:space="preserve">
</t>
    </r>
    <r>
      <rPr>
        <sz val="11"/>
        <color theme="1"/>
        <rFont val="Open Sans"/>
        <family val="2"/>
      </rPr>
      <t xml:space="preserve">Es sind das Gesamtgewicht der Schlachtabrechnung, das Gesamtgewicht der verworfenen Tiere, die Anzahl aller Tiere und die Anzahl der verworfenen Tiere einzutragen. Die dunkelgrau unterlegten Felder werden automatisch in das Blatt „Martkstützung - Mastschwein“ übertragen.
</t>
    </r>
    <r>
      <rPr>
        <i/>
        <sz val="11"/>
        <color theme="1"/>
        <rFont val="Open Sans"/>
        <family val="2"/>
      </rPr>
      <t>Wichtig - Es ist die Zeile mit der gleichen Nummer (Spalte A) auszufüllen, in die die übrigen Daten der jeweiligen Schlachtabrechnung im Blatt „Martkstützung - Mastschwein“ eingetragen wurden.</t>
    </r>
  </si>
  <si>
    <r>
      <t xml:space="preserve">Beispielrechnung Marktstützung - Rohmilch für eine Betriebsstätte
</t>
    </r>
    <r>
      <rPr>
        <sz val="11"/>
        <color theme="1"/>
        <rFont val="Open Sans"/>
        <family val="2"/>
      </rPr>
      <t>Nachfolgend ist ein Beispiel für die Berechnung der Schadensausgleichsleistung für Rohmilch (Blatt „Marktstützung - Rohmilch“) dargestellt.</t>
    </r>
  </si>
  <si>
    <r>
      <t xml:space="preserve">Beispielrechnung Marktstützung - Mastschwein für eine Betriebsstätte
</t>
    </r>
    <r>
      <rPr>
        <sz val="11"/>
        <color theme="1"/>
        <rFont val="Open Sans"/>
        <family val="2"/>
      </rPr>
      <t>Nachfolgend ist ein Beispiel für die Berechnung der Schadensausgleichsleistung für Mastschweine (Blatt „Marktstützung - Mastschwein“) dargestellt.</t>
    </r>
  </si>
  <si>
    <r>
      <rPr>
        <sz val="11"/>
        <color theme="1"/>
        <rFont val="Open Sans"/>
        <family val="2"/>
      </rPr>
      <t xml:space="preserve">Für die </t>
    </r>
    <r>
      <rPr>
        <b/>
        <sz val="11"/>
        <color theme="1"/>
        <rFont val="Open Sans"/>
        <family val="2"/>
      </rPr>
      <t>Berechnung der Zeile Nr. 1</t>
    </r>
    <r>
      <rPr>
        <sz val="11"/>
        <color theme="1"/>
        <rFont val="Open Sans"/>
        <family val="2"/>
      </rPr>
      <t xml:space="preserve"> wird das </t>
    </r>
    <r>
      <rPr>
        <b/>
        <sz val="11"/>
        <color theme="1"/>
        <rFont val="Open Sans"/>
        <family val="2"/>
      </rPr>
      <t>Blatt „Sauen + verworfen“</t>
    </r>
    <r>
      <rPr>
        <sz val="11"/>
        <color theme="1"/>
        <rFont val="Open Sans"/>
        <family val="2"/>
      </rPr>
      <t xml:space="preserve"> benötigt.</t>
    </r>
    <r>
      <rPr>
        <b/>
        <u/>
        <sz val="11"/>
        <color theme="1"/>
        <rFont val="Open Sans"/>
        <family val="2"/>
      </rPr>
      <t xml:space="preserve">
</t>
    </r>
    <r>
      <rPr>
        <sz val="11"/>
        <color theme="1"/>
        <rFont val="Open Sans"/>
        <family val="2"/>
      </rPr>
      <t xml:space="preserve">Es sind die Handelsklassen der Schweine (auswählbar über einen Pfeil am rechten Rand der Zelle sobald diese angeklickt wird), die jeweils dazugehörigen Gewichte, die erzielten Preise und die Anzahl der Tiere einzutragen. Die dunkelgrau unterlegten Felder werden automatisch in das Blatt „Martkstützung - Mastschwein“ übertragen.
</t>
    </r>
    <r>
      <rPr>
        <i/>
        <sz val="11"/>
        <color theme="1"/>
        <rFont val="Open Sans"/>
        <family val="2"/>
      </rPr>
      <t>Wichtig - Es ist die Tabelle mit der gleichen Nummer der Zeile (Spalte A) auszufüllen, in die die übrigen Daten der jeweiligen Schlachtabrechnung im Blatt „Martkstützung - Mastschwein“ eingetragen wurden.</t>
    </r>
  </si>
  <si>
    <r>
      <rPr>
        <b/>
        <u/>
        <sz val="11"/>
        <color theme="1"/>
        <rFont val="Open Sans"/>
        <family val="2"/>
      </rPr>
      <t>Anleitung zur Verwendung der Rechenhilfen für die Marktstützungsmaßnahme im Zusammenhang mit der Maul- und Klauenseuche (MKS) – Brandenburg 2025</t>
    </r>
    <r>
      <rPr>
        <sz val="11"/>
        <color theme="1"/>
        <rFont val="Open Sans"/>
        <family val="2"/>
      </rPr>
      <t xml:space="preserve">
Die folgenden Excel-Blätter enthalten Rechenhilfen zur Ermittlung Ihres Gesamtschadens im Rahmen der Marktstützungsmaßnahmen für bestimmte Tierhalter im Land Brandenburg. Die Berechnungen beziehen sich auf Schäden durch den Ausbruch der Maul- und Klauenseuche im Jahr 2025.
Der Tabellenbereich mit </t>
    </r>
    <r>
      <rPr>
        <b/>
        <u/>
        <sz val="11"/>
        <color theme="1"/>
        <rFont val="Open Sans"/>
        <family val="2"/>
      </rPr>
      <t>rotem Rahmen</t>
    </r>
    <r>
      <rPr>
        <sz val="11"/>
        <color theme="1"/>
        <rFont val="Open Sans"/>
        <family val="2"/>
      </rPr>
      <t xml:space="preserve"> dient als Berechnungsgrundlage für Ihren Antrag. Sie können den markierten Bereich entsprechend im Querformat ausdrucken und Ihrer Antragsunterlage beilegen. Stellen Sie sicher, dass alle relevanten Angaben in den weißen Eingabefeldern vollständig ausgefüllt sind, damit die Berechnung eindeutig nachvollziehbar bleibt. Eine erneute Ausfüllung der </t>
    </r>
    <r>
      <rPr>
        <b/>
        <sz val="11"/>
        <color theme="1"/>
        <rFont val="Open Sans"/>
        <family val="2"/>
      </rPr>
      <t>Punkte 2.3.2 und/oder 2.4.1 im Antrag</t>
    </r>
    <r>
      <rPr>
        <sz val="11"/>
        <color theme="1"/>
        <rFont val="Open Sans"/>
        <family val="2"/>
      </rPr>
      <t xml:space="preserve"> ist dadurch </t>
    </r>
    <r>
      <rPr>
        <b/>
        <sz val="11"/>
        <color theme="1"/>
        <rFont val="Open Sans"/>
        <family val="2"/>
      </rPr>
      <t>nicht</t>
    </r>
    <r>
      <rPr>
        <sz val="11"/>
        <color theme="1"/>
        <rFont val="Open Sans"/>
        <family val="2"/>
      </rPr>
      <t xml:space="preserve"> erforderlich.
</t>
    </r>
    <r>
      <rPr>
        <b/>
        <sz val="11"/>
        <color theme="1"/>
        <rFont val="Open Sans"/>
        <family val="2"/>
      </rPr>
      <t>Jede Rechenhilfe gilt für eine Betriebsstätte</t>
    </r>
    <r>
      <rPr>
        <sz val="11"/>
        <color theme="1"/>
        <rFont val="Open Sans"/>
        <family val="2"/>
      </rPr>
      <t xml:space="preserve"> und ist entsprechend beschriftet. Geben Sie Ihre Daten in den weißen Zellen ein; die dunkelgrauen Zellen zeigen die automatisch ermittelten Ergebnisse.
</t>
    </r>
    <r>
      <rPr>
        <b/>
        <u/>
        <sz val="11"/>
        <color theme="1"/>
        <rFont val="Open Sans"/>
        <family val="2"/>
      </rPr>
      <t xml:space="preserve">Berechnung: Marktstützung Rohmilch
</t>
    </r>
    <r>
      <rPr>
        <sz val="11"/>
        <color theme="1"/>
        <rFont val="Open Sans"/>
        <family val="2"/>
      </rPr>
      <t xml:space="preserve">
Bitte tragen Sie folgende Angaben in die weißen Felder ein: die Liefermengen aus den Milchgeldabrechnungen für November und Dezember 2024, die durchschnittlichen Milchkuhbestände entsprechend der Auszüge des Bestandsregisters für November und Dezember 2024 sowie während des Verbringungsverbotes, den Zeitraum der amtlichen Verfügungen / Bescheinigungen des Verbringungsverbotes.
• Referenzwert der Tagesmilchmenge pro Tier (kg/d): Automatische Berechnung in den Zellen K13 und K14
• Einkommensverlusttage: Automatische Ermittlung in Zelle M19
• Der zugrundeliegende Lieferzeitraum: November und Dezember 2024
• Beantragungsfähige Gesamt-Schadensausgleichsleistung: Ergebnis in Zelle G26
</t>
    </r>
    <r>
      <rPr>
        <b/>
        <u/>
        <sz val="11"/>
        <color theme="1"/>
        <rFont val="Open Sans"/>
        <family val="2"/>
      </rPr>
      <t xml:space="preserve">Berechnung: Marktstützung Mastschwein
</t>
    </r>
    <r>
      <rPr>
        <sz val="11"/>
        <color theme="1"/>
        <rFont val="Open Sans"/>
        <family val="2"/>
      </rPr>
      <t>Zur Ermittlung Ihres Gesamtschadens sind je nach Kategorie der abgerechneten Tiere (Schweine der Handelsklassen S, E, U, R, O, P, Sauen oder verworfene Schweine) oder dem Aufbau der Schlachtabrechnung drei Varianten möglich. Es sind nur geschlachtete Mastschweine, die auf der Schlachtabrechnung vergütet wurden, ausgleichsfähig.</t>
    </r>
    <r>
      <rPr>
        <b/>
        <u/>
        <sz val="11"/>
        <color theme="1"/>
        <rFont val="Open Sans"/>
        <family val="2"/>
      </rPr>
      <t xml:space="preserve">
</t>
    </r>
    <r>
      <rPr>
        <b/>
        <i/>
        <sz val="11"/>
        <color theme="1"/>
        <rFont val="Open Sans"/>
        <family val="2"/>
      </rPr>
      <t xml:space="preserve">Variante 1: Ohne Sauen und ohne verworfene Schweine/Tiere
</t>
    </r>
    <r>
      <rPr>
        <sz val="11"/>
        <color theme="1"/>
        <rFont val="Open Sans"/>
        <family val="2"/>
      </rPr>
      <t xml:space="preserve">
Wenn die Schlachtabrechnung keine Sauen bzw. verworfenen Schweine/Tiere enthält oder diese separat ausgewiesen sind und somit nicht im Gesamt-Schlachtgewicht/Netto-Durchschnittspreis berücksichtigt werden, gehen Sie wie folgt vor:
• Lieferzeitraum gemäß Ihrer Schlachtabrechnung wählen
• Gesamt-Schlachtgewicht (SG) eintragen
• Netto-Durchschnittspreis (EUR/kg SG) in das vorgesehene Feld eingeben
• Der geltende Basispreis wird automatisch ermittelt und ergänzt
• Die Schadensausgleichsleistung je Schlachtabrechnung wird in der gleichen Zeile (Spalte J) automatisch ermittelt
• Die Schadensausgleichsleistung wird automatisch berechnet --&gt; Zelle J47
</t>
    </r>
    <r>
      <rPr>
        <i/>
        <sz val="11"/>
        <color theme="1"/>
        <rFont val="Open Sans"/>
        <family val="2"/>
      </rPr>
      <t xml:space="preserve">Eine </t>
    </r>
    <r>
      <rPr>
        <b/>
        <i/>
        <sz val="11"/>
        <color theme="1"/>
        <rFont val="Open Sans"/>
        <family val="2"/>
      </rPr>
      <t>Kontrolle</t>
    </r>
    <r>
      <rPr>
        <i/>
        <sz val="11"/>
        <color theme="1"/>
        <rFont val="Open Sans"/>
        <family val="2"/>
      </rPr>
      <t xml:space="preserve"> des Gesamt-Schlachtgewichtes, des Netto-Durchschnittspreises und der Anzahl der Tiere (gemäß Spalten L bis N) ist in dieser Variante</t>
    </r>
    <r>
      <rPr>
        <b/>
        <i/>
        <sz val="11"/>
        <color theme="1"/>
        <rFont val="Open Sans"/>
        <family val="2"/>
      </rPr>
      <t xml:space="preserve"> nicht möglich.</t>
    </r>
    <r>
      <rPr>
        <b/>
        <sz val="11"/>
        <color theme="1"/>
        <rFont val="Open Sans"/>
        <family val="2"/>
      </rPr>
      <t xml:space="preserve">
</t>
    </r>
    <r>
      <rPr>
        <sz val="11"/>
        <color theme="1"/>
        <rFont val="Open Sans"/>
        <family val="2"/>
      </rPr>
      <t xml:space="preserve">
</t>
    </r>
    <r>
      <rPr>
        <b/>
        <i/>
        <sz val="11"/>
        <color theme="1"/>
        <rFont val="Open Sans"/>
        <family val="2"/>
      </rPr>
      <t xml:space="preserve">Variante 2: Mit Sauen und ggf. verworfenen Schweinen/Tieren
</t>
    </r>
    <r>
      <rPr>
        <sz val="11"/>
        <color theme="1"/>
        <rFont val="Open Sans"/>
        <family val="2"/>
      </rPr>
      <t>Wenn die Schlachtabrechnung Sauen und ggf. verworfene Schweine/Tiere enthält, die in die Berechnung des Gesamt-Schlachtgewichtes und des Netto-Durchschnittspreises mit einfließen, gehen Sie wie folgt vor:</t>
    </r>
    <r>
      <rPr>
        <b/>
        <i/>
        <sz val="11"/>
        <color theme="1"/>
        <rFont val="Open Sans"/>
        <family val="2"/>
      </rPr>
      <t xml:space="preserve">
</t>
    </r>
    <r>
      <rPr>
        <sz val="11"/>
        <color theme="1"/>
        <rFont val="Open Sans"/>
        <family val="2"/>
      </rPr>
      <t xml:space="preserve">
• Im Blatt „Marktstützung Mastschwein“
   o Lieferzeitraum wählen
   o In Spalte K die zutreffende Kategorie auswählen („mit Sauen“ oder „mit Sauen und verworfenen Tieren“)
• Wechseln Sie zum Blatt „Sauen + verworfen“, dort:
  o Eingabe der Abrechnungsdaten in die weißen Felder
  o Bitte beachten Sie bei der Eingabe und bei der Wahl der Tabelle die Zeilennummer der dazugehörigen Schlachtabrechnung im Blatt „Marktstützung - Mastschwein". Die Angaben im Blatt „Sauen + verworfen“ sind mit der  Berechnungstabelle Blatt „Marktstützung - Mastschwein" verknüpft.
  o Spalte G überprüft doppelte Handelsklasseneingaben; bei „Falsch“ bitte Angaben kontrollieren
• Automatische Übertragung von:
  o berechnungsfähigem Durchschnittspreis (EUR/kg SG)
  o geliefertem Gesamt-Schlachtgewicht (ohne Sauen und verworfenen Schweinen/Tieren)
  o Tieranzahl → Diese Werte erscheinen im Blatt „Marktstützung - Mastschwein“
</t>
    </r>
    <r>
      <rPr>
        <i/>
        <sz val="11"/>
        <color theme="1"/>
        <rFont val="Open Sans"/>
        <family val="2"/>
      </rPr>
      <t xml:space="preserve">Falls Ihre Abrechnung keine Unterscheidung der Handelsklassen vornimmt: Wählen Sie eine beliebige Handelsklasse – Wichtig, Sie unterscheiden zwischen den Tieren der gewählten Handelsklasse (= beliebige Handelsklasse), Sauen und verworfenen Schweinen/Tieren.
</t>
    </r>
    <r>
      <rPr>
        <b/>
        <i/>
        <sz val="11"/>
        <color theme="1"/>
        <rFont val="Open Sans"/>
        <family val="2"/>
      </rPr>
      <t xml:space="preserve">Kontrolle </t>
    </r>
    <r>
      <rPr>
        <i/>
        <sz val="11"/>
        <color theme="1"/>
        <rFont val="Open Sans"/>
        <family val="2"/>
      </rPr>
      <t xml:space="preserve">
Sollte die automatische Übertragung der Werte (Blatt „Sauen + verworfen" nach Blatt „Marktstützung - Mastschwein") nicht funktionieren, müssen diese </t>
    </r>
    <r>
      <rPr>
        <i/>
        <u/>
        <sz val="11"/>
        <color theme="1"/>
        <rFont val="Open Sans"/>
        <family val="2"/>
      </rPr>
      <t xml:space="preserve">händisch übertragen </t>
    </r>
    <r>
      <rPr>
        <i/>
        <sz val="11"/>
        <color theme="1"/>
        <rFont val="Open Sans"/>
        <family val="2"/>
      </rPr>
      <t xml:space="preserve">werden. Sofern dies notwendig ist, wird in den Spalten zur Kontrolle (L bis N) ein „FALSCH“ bei dem entsprechenden Bezug angezeigt.
</t>
    </r>
    <r>
      <rPr>
        <b/>
        <i/>
        <sz val="11"/>
        <color theme="1"/>
        <rFont val="Open Sans"/>
        <family val="2"/>
      </rPr>
      <t>Variante 3: Nur verworfene Schweine/Tiere</t>
    </r>
    <r>
      <rPr>
        <sz val="11"/>
        <color theme="1"/>
        <rFont val="Open Sans"/>
        <family val="2"/>
      </rPr>
      <t xml:space="preserve">
• Im Blatt „Marktstützung Mastschwein“
   o Lieferzeitraum wählen 
   o In Spalte K „mit verworfenen Tieren“ auswählen
• Im Blatt „nur verworfene Schweine“ die entsprechenden Zeilen mit Bezug zur Schlachtabrechnung ausfüllen
• Die berechneten Werte werden automatisch ins Blatt „Marktstützung Mastschwein“ übertragen:
   o Gesamt-Schlachtgewicht (ohne verworfene Schweine/Tiere)
   o Tieranzahl
</t>
    </r>
    <r>
      <rPr>
        <b/>
        <i/>
        <sz val="11"/>
        <color theme="1"/>
        <rFont val="Open Sans"/>
        <family val="2"/>
      </rPr>
      <t xml:space="preserve">Kontrolle </t>
    </r>
    <r>
      <rPr>
        <sz val="11"/>
        <color theme="1"/>
        <rFont val="Open Sans"/>
        <family val="2"/>
      </rPr>
      <t xml:space="preserve">
</t>
    </r>
    <r>
      <rPr>
        <i/>
        <sz val="11"/>
        <color theme="1"/>
        <rFont val="Open Sans"/>
        <family val="2"/>
      </rPr>
      <t xml:space="preserve">Sollte die automatische Übertragung der Werte (Blatt „Nur verworfene Schweine" nach Blatt „Marktstützung - Mastschwein") nicht funktionieren, müssen diese </t>
    </r>
    <r>
      <rPr>
        <i/>
        <u/>
        <sz val="11"/>
        <color theme="1"/>
        <rFont val="Open Sans"/>
        <family val="2"/>
      </rPr>
      <t>händisch übertragen</t>
    </r>
    <r>
      <rPr>
        <i/>
        <sz val="11"/>
        <color theme="1"/>
        <rFont val="Open Sans"/>
        <family val="2"/>
      </rPr>
      <t xml:space="preserve"> werden. Sofern dies notwendig ist, wird in den Spalten zur Kontrolle (L bis N) ein „FALSCH“ bei dem entsprechenden Bezug angezeigt.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</si>
</sst>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Open Sans"/>
      <family val="2"/>
    </font>
    <font>
      <b/>
      <sz val="11"/>
      <color theme="1"/>
      <name val="Open Sans"/>
      <family val="2"/>
    </font>
    <font>
      <i/>
      <sz val="11"/>
      <color theme="1"/>
      <name val="Open Sans"/>
      <family val="2"/>
    </font>
    <font>
      <sz val="11"/>
      <color rgb="FF9C0006"/>
      <name val="Open Sans"/>
      <family val="2"/>
    </font>
    <font>
      <sz val="11"/>
      <color theme="0" tint="-4.9989318521683403E-2"/>
      <name val="Open Sans"/>
      <family val="2"/>
    </font>
    <font>
      <b/>
      <sz val="11"/>
      <color theme="0" tint="-4.9989318521683403E-2"/>
      <name val="Open Sans"/>
      <family val="2"/>
    </font>
    <font>
      <b/>
      <u/>
      <sz val="11"/>
      <color theme="1"/>
      <name val="Open Sans"/>
      <family val="2"/>
    </font>
    <font>
      <b/>
      <i/>
      <sz val="11"/>
      <color theme="1"/>
      <name val="Open Sans"/>
      <family val="2"/>
    </font>
    <font>
      <b/>
      <sz val="12"/>
      <color theme="1"/>
      <name val="Open Sans"/>
      <family val="2"/>
    </font>
    <font>
      <b/>
      <sz val="10"/>
      <color theme="1"/>
      <name val="Open Sans"/>
      <family val="2"/>
    </font>
    <font>
      <sz val="10"/>
      <color theme="1"/>
      <name val="Open Sans"/>
      <family val="2"/>
    </font>
    <font>
      <vertAlign val="superscript"/>
      <sz val="10"/>
      <color theme="1"/>
      <name val="Open Sans"/>
      <family val="2"/>
    </font>
    <font>
      <u/>
      <sz val="11"/>
      <color theme="1"/>
      <name val="Open Sans"/>
      <family val="2"/>
    </font>
    <font>
      <sz val="8"/>
      <color theme="1"/>
      <name val="Open Sans"/>
      <family val="2"/>
    </font>
    <font>
      <sz val="10"/>
      <name val="Open Sans"/>
      <family val="2"/>
    </font>
    <font>
      <i/>
      <u/>
      <sz val="11"/>
      <color theme="1"/>
      <name val="Open Sans"/>
      <family val="2"/>
    </font>
  </fonts>
  <fills count="11">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2F2F2"/>
        <bgColor indexed="64"/>
      </patternFill>
    </fill>
    <fill>
      <patternFill patternType="solid">
        <fgColor rgb="FFFFC7CE"/>
      </patternFill>
    </fill>
    <fill>
      <patternFill patternType="solid">
        <fgColor rgb="FF808080"/>
        <bgColor indexed="64"/>
      </patternFill>
    </fill>
    <fill>
      <patternFill patternType="solid">
        <fgColor theme="0" tint="-0.499984740745262"/>
        <bgColor indexed="64"/>
      </patternFill>
    </fill>
  </fills>
  <borders count="7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indexed="64"/>
      </bottom>
      <diagonal/>
    </border>
    <border>
      <left/>
      <right style="medium">
        <color rgb="FFFF0000"/>
      </right>
      <top/>
      <bottom/>
      <diagonal/>
    </border>
    <border>
      <left style="medium">
        <color rgb="FFFF0000"/>
      </left>
      <right style="medium">
        <color indexed="64"/>
      </right>
      <top style="medium">
        <color indexed="64"/>
      </top>
      <bottom/>
      <diagonal/>
    </border>
    <border>
      <left style="medium">
        <color indexed="64"/>
      </left>
      <right style="medium">
        <color rgb="FFFF0000"/>
      </right>
      <top style="medium">
        <color indexed="64"/>
      </top>
      <bottom/>
      <diagonal/>
    </border>
    <border>
      <left style="medium">
        <color indexed="64"/>
      </left>
      <right style="medium">
        <color rgb="FFFF0000"/>
      </right>
      <top/>
      <bottom/>
      <diagonal/>
    </border>
    <border>
      <left style="medium">
        <color rgb="FFFF0000"/>
      </left>
      <right style="medium">
        <color indexed="64"/>
      </right>
      <top/>
      <bottom style="medium">
        <color indexed="64"/>
      </bottom>
      <diagonal/>
    </border>
    <border>
      <left style="medium">
        <color indexed="64"/>
      </left>
      <right style="medium">
        <color rgb="FFFF0000"/>
      </right>
      <top/>
      <bottom style="medium">
        <color indexed="64"/>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medium">
        <color indexed="64"/>
      </top>
      <bottom style="medium">
        <color indexed="64"/>
      </bottom>
      <diagonal/>
    </border>
    <border>
      <left style="medium">
        <color indexed="64"/>
      </left>
      <right style="medium">
        <color rgb="FFFF0000"/>
      </right>
      <top style="medium">
        <color indexed="64"/>
      </top>
      <bottom style="medium">
        <color indexed="64"/>
      </bottom>
      <diagonal/>
    </border>
    <border>
      <left/>
      <right style="medium">
        <color rgb="FFFF0000"/>
      </right>
      <top style="medium">
        <color indexed="64"/>
      </top>
      <bottom style="medium">
        <color indexed="64"/>
      </bottom>
      <diagonal/>
    </border>
    <border>
      <left/>
      <right style="medium">
        <color rgb="FFFF0000"/>
      </right>
      <top style="medium">
        <color indexed="64"/>
      </top>
      <bottom/>
      <diagonal/>
    </border>
    <border>
      <left style="medium">
        <color rgb="FFFF0000"/>
      </left>
      <right style="medium">
        <color indexed="64"/>
      </right>
      <top/>
      <bottom style="medium">
        <color rgb="FFFF0000"/>
      </bottom>
      <diagonal/>
    </border>
    <border>
      <left style="medium">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style="medium">
        <color indexed="64"/>
      </bottom>
      <diagonal/>
    </border>
    <border>
      <left style="medium">
        <color rgb="FFFF0000"/>
      </left>
      <right/>
      <top style="medium">
        <color indexed="64"/>
      </top>
      <bottom/>
      <diagonal/>
    </border>
    <border>
      <left style="medium">
        <color rgb="FFFF0000"/>
      </left>
      <right/>
      <top/>
      <bottom/>
      <diagonal/>
    </border>
    <border>
      <left style="medium">
        <color rgb="FFFF0000"/>
      </left>
      <right style="thin">
        <color indexed="64"/>
      </right>
      <top style="thin">
        <color indexed="64"/>
      </top>
      <bottom style="thin">
        <color indexed="64"/>
      </bottom>
      <diagonal/>
    </border>
    <border>
      <left style="medium">
        <color rgb="FFFF0000"/>
      </left>
      <right/>
      <top/>
      <bottom style="medium">
        <color rgb="FFFF00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rgb="FFFF0000"/>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3" fillId="8" borderId="0" applyNumberFormat="0" applyBorder="0" applyAlignment="0" applyProtection="0"/>
  </cellStyleXfs>
  <cellXfs count="285">
    <xf numFmtId="0" fontId="0" fillId="0" borderId="0" xfId="0"/>
    <xf numFmtId="0" fontId="0" fillId="2" borderId="0" xfId="0" applyFill="1"/>
    <xf numFmtId="0" fontId="0" fillId="2" borderId="9" xfId="0" applyFill="1" applyBorder="1"/>
    <xf numFmtId="0" fontId="0" fillId="2" borderId="4" xfId="0" applyFill="1" applyBorder="1"/>
    <xf numFmtId="0" fontId="0" fillId="4" borderId="12" xfId="0" applyFill="1" applyBorder="1"/>
    <xf numFmtId="0" fontId="0" fillId="0" borderId="0" xfId="0" applyProtection="1">
      <protection hidden="1"/>
    </xf>
    <xf numFmtId="0" fontId="0" fillId="0" borderId="0" xfId="0" applyBorder="1"/>
    <xf numFmtId="0" fontId="0" fillId="0" borderId="6" xfId="0" applyBorder="1"/>
    <xf numFmtId="0" fontId="0" fillId="0" borderId="11" xfId="0" applyBorder="1"/>
    <xf numFmtId="0" fontId="0" fillId="0" borderId="9" xfId="0" applyBorder="1"/>
    <xf numFmtId="0" fontId="0" fillId="0" borderId="3" xfId="0" applyBorder="1"/>
    <xf numFmtId="0" fontId="0" fillId="0" borderId="5" xfId="0" applyBorder="1" applyAlignment="1">
      <alignment textRotation="45"/>
    </xf>
    <xf numFmtId="0" fontId="0" fillId="0" borderId="7" xfId="0" applyBorder="1" applyAlignment="1">
      <alignment textRotation="45"/>
    </xf>
    <xf numFmtId="4" fontId="0" fillId="0" borderId="8" xfId="0" applyNumberFormat="1" applyBorder="1"/>
    <xf numFmtId="0" fontId="0" fillId="0" borderId="24" xfId="0" applyBorder="1" applyAlignment="1">
      <alignment textRotation="45"/>
    </xf>
    <xf numFmtId="0" fontId="3" fillId="8" borderId="10" xfId="1" applyBorder="1"/>
    <xf numFmtId="0" fontId="3" fillId="8" borderId="0" xfId="1" applyBorder="1"/>
    <xf numFmtId="0" fontId="3" fillId="8" borderId="11" xfId="1" applyBorder="1"/>
    <xf numFmtId="4" fontId="0" fillId="0" borderId="11" xfId="0" applyNumberFormat="1" applyBorder="1"/>
    <xf numFmtId="0" fontId="3" fillId="8" borderId="8" xfId="1" applyBorder="1"/>
    <xf numFmtId="0" fontId="3" fillId="8" borderId="9" xfId="1" applyBorder="1"/>
    <xf numFmtId="4" fontId="3" fillId="8" borderId="4" xfId="1" applyNumberFormat="1" applyBorder="1"/>
    <xf numFmtId="0" fontId="0" fillId="0" borderId="7" xfId="0" applyFill="1" applyBorder="1"/>
    <xf numFmtId="0" fontId="0" fillId="2" borderId="2" xfId="0" applyFill="1" applyBorder="1"/>
    <xf numFmtId="0" fontId="0" fillId="0" borderId="7" xfId="0" applyBorder="1"/>
    <xf numFmtId="0" fontId="0" fillId="0" borderId="4" xfId="0" applyBorder="1"/>
    <xf numFmtId="0" fontId="0" fillId="0" borderId="5" xfId="0" applyBorder="1"/>
    <xf numFmtId="0" fontId="0" fillId="0" borderId="10" xfId="0" applyBorder="1"/>
    <xf numFmtId="0" fontId="0" fillId="0" borderId="8" xfId="0" applyBorder="1"/>
    <xf numFmtId="0" fontId="0" fillId="2" borderId="28" xfId="0" applyFill="1" applyBorder="1"/>
    <xf numFmtId="4" fontId="0" fillId="2" borderId="8" xfId="0" applyNumberFormat="1" applyFill="1" applyBorder="1"/>
    <xf numFmtId="2" fontId="0" fillId="0" borderId="0" xfId="0" applyNumberFormat="1" applyBorder="1"/>
    <xf numFmtId="2" fontId="3" fillId="8" borderId="9" xfId="1" applyNumberFormat="1" applyBorder="1"/>
    <xf numFmtId="0" fontId="0" fillId="0" borderId="13" xfId="0" applyBorder="1" applyAlignment="1"/>
    <xf numFmtId="0" fontId="0" fillId="0" borderId="28" xfId="0" applyBorder="1" applyAlignment="1"/>
    <xf numFmtId="0" fontId="0" fillId="0" borderId="2" xfId="0" applyBorder="1" applyAlignment="1"/>
    <xf numFmtId="0" fontId="0" fillId="2" borderId="13" xfId="0" applyFill="1" applyBorder="1" applyAlignment="1">
      <alignment horizontal="center"/>
    </xf>
    <xf numFmtId="0" fontId="0" fillId="2" borderId="12" xfId="0" applyFill="1" applyBorder="1" applyAlignment="1">
      <alignment horizontal="center"/>
    </xf>
    <xf numFmtId="0" fontId="0" fillId="2" borderId="12" xfId="0" applyFill="1" applyBorder="1" applyAlignment="1">
      <alignment wrapText="1"/>
    </xf>
    <xf numFmtId="0" fontId="2" fillId="2" borderId="5" xfId="0" applyFont="1" applyFill="1" applyBorder="1"/>
    <xf numFmtId="0" fontId="0" fillId="2" borderId="5" xfId="0" applyFill="1" applyBorder="1" applyAlignment="1" applyProtection="1">
      <alignment horizontal="center"/>
    </xf>
    <xf numFmtId="0" fontId="0" fillId="2" borderId="13" xfId="0" applyFill="1" applyBorder="1" applyAlignment="1" applyProtection="1">
      <alignment textRotation="47" wrapText="1"/>
    </xf>
    <xf numFmtId="0" fontId="0" fillId="2" borderId="14" xfId="0" applyFill="1" applyBorder="1" applyAlignment="1" applyProtection="1">
      <alignment textRotation="47" wrapText="1"/>
    </xf>
    <xf numFmtId="0" fontId="0" fillId="2" borderId="36" xfId="0" applyFill="1" applyBorder="1" applyAlignment="1" applyProtection="1">
      <alignment textRotation="47" wrapText="1"/>
    </xf>
    <xf numFmtId="0" fontId="0" fillId="2" borderId="0" xfId="0" applyFill="1" applyProtection="1"/>
    <xf numFmtId="0" fontId="0" fillId="0" borderId="0" xfId="0" applyProtection="1"/>
    <xf numFmtId="0" fontId="0" fillId="2" borderId="10" xfId="0" applyFill="1" applyBorder="1" applyAlignment="1" applyProtection="1">
      <alignment horizontal="center"/>
    </xf>
    <xf numFmtId="2" fontId="0" fillId="3" borderId="9" xfId="0" applyNumberFormat="1" applyFill="1" applyBorder="1" applyProtection="1"/>
    <xf numFmtId="0" fontId="1" fillId="2" borderId="25" xfId="0" applyFont="1" applyFill="1" applyBorder="1" applyAlignment="1" applyProtection="1">
      <alignment wrapText="1"/>
    </xf>
    <xf numFmtId="4" fontId="0" fillId="3" borderId="4" xfId="0" applyNumberFormat="1" applyFill="1" applyBorder="1" applyProtection="1"/>
    <xf numFmtId="0" fontId="0" fillId="3" borderId="1" xfId="0" applyFill="1" applyBorder="1" applyProtection="1"/>
    <xf numFmtId="0" fontId="0" fillId="2" borderId="0" xfId="0" applyFill="1" applyBorder="1" applyProtection="1"/>
    <xf numFmtId="4" fontId="0" fillId="2" borderId="11" xfId="0" applyNumberFormat="1" applyFill="1" applyBorder="1" applyProtection="1"/>
    <xf numFmtId="0" fontId="0" fillId="2" borderId="10" xfId="0" applyFill="1" applyBorder="1" applyProtection="1"/>
    <xf numFmtId="0" fontId="0" fillId="2" borderId="11" xfId="0" applyFill="1" applyBorder="1" applyProtection="1"/>
    <xf numFmtId="0" fontId="0" fillId="2" borderId="25" xfId="0" applyFill="1" applyBorder="1" applyProtection="1"/>
    <xf numFmtId="0" fontId="0" fillId="2" borderId="8" xfId="0" applyFill="1" applyBorder="1" applyAlignment="1" applyProtection="1">
      <alignment horizontal="center"/>
    </xf>
    <xf numFmtId="0" fontId="0" fillId="2" borderId="9" xfId="0" applyFill="1" applyBorder="1" applyProtection="1"/>
    <xf numFmtId="0" fontId="0" fillId="2" borderId="3" xfId="0" applyFill="1" applyBorder="1" applyProtection="1"/>
    <xf numFmtId="0" fontId="0" fillId="2" borderId="8" xfId="0" applyFill="1" applyBorder="1" applyProtection="1"/>
    <xf numFmtId="4" fontId="0" fillId="6" borderId="26" xfId="0" applyNumberFormat="1" applyFill="1" applyBorder="1" applyProtection="1">
      <protection locked="0"/>
    </xf>
    <xf numFmtId="0" fontId="0" fillId="6" borderId="15" xfId="0" applyFill="1" applyBorder="1" applyProtection="1">
      <protection locked="0"/>
    </xf>
    <xf numFmtId="0" fontId="0" fillId="6" borderId="11" xfId="0" applyFill="1" applyBorder="1" applyProtection="1">
      <protection locked="0"/>
    </xf>
    <xf numFmtId="0" fontId="0" fillId="6" borderId="24" xfId="0" applyFill="1" applyBorder="1" applyProtection="1">
      <protection locked="0"/>
    </xf>
    <xf numFmtId="0" fontId="0" fillId="6" borderId="25" xfId="0" applyFill="1" applyBorder="1" applyProtection="1">
      <protection locked="0"/>
    </xf>
    <xf numFmtId="0" fontId="0" fillId="6" borderId="26" xfId="0" applyFill="1" applyBorder="1" applyProtection="1">
      <protection locked="0"/>
    </xf>
    <xf numFmtId="0" fontId="0" fillId="6" borderId="32" xfId="0" applyFill="1" applyBorder="1" applyProtection="1">
      <protection locked="0"/>
    </xf>
    <xf numFmtId="4" fontId="0" fillId="6" borderId="27" xfId="0" applyNumberFormat="1" applyFill="1" applyBorder="1" applyProtection="1">
      <protection locked="0"/>
    </xf>
    <xf numFmtId="0" fontId="0" fillId="6" borderId="22" xfId="0" applyFill="1" applyBorder="1" applyProtection="1">
      <protection locked="0"/>
    </xf>
    <xf numFmtId="0" fontId="0" fillId="6" borderId="31" xfId="0" applyFill="1" applyBorder="1" applyProtection="1">
      <protection locked="0"/>
    </xf>
    <xf numFmtId="0" fontId="0" fillId="6" borderId="3" xfId="0" applyFill="1" applyBorder="1" applyProtection="1">
      <protection locked="0"/>
    </xf>
    <xf numFmtId="0" fontId="0" fillId="0" borderId="12" xfId="0" applyBorder="1" applyProtection="1">
      <protection locked="0"/>
    </xf>
    <xf numFmtId="0" fontId="0" fillId="0" borderId="7" xfId="0" applyBorder="1"/>
    <xf numFmtId="0" fontId="0" fillId="0" borderId="4" xfId="0" applyBorder="1"/>
    <xf numFmtId="0" fontId="4" fillId="2" borderId="24" xfId="0" applyFont="1" applyFill="1" applyBorder="1" applyAlignment="1" applyProtection="1"/>
    <xf numFmtId="0" fontId="4" fillId="2" borderId="25" xfId="0" applyFont="1" applyFill="1" applyBorder="1" applyAlignment="1" applyProtection="1"/>
    <xf numFmtId="0" fontId="5" fillId="2" borderId="0" xfId="0" applyFont="1" applyFill="1" applyProtection="1"/>
    <xf numFmtId="0" fontId="0" fillId="0" borderId="7" xfId="0" applyBorder="1"/>
    <xf numFmtId="0" fontId="0" fillId="0" borderId="4" xfId="0" applyBorder="1"/>
    <xf numFmtId="0" fontId="0" fillId="2" borderId="0" xfId="0" applyFill="1" applyAlignment="1"/>
    <xf numFmtId="4" fontId="0" fillId="0" borderId="0" xfId="0" applyNumberFormat="1" applyBorder="1"/>
    <xf numFmtId="4" fontId="0" fillId="0" borderId="12" xfId="0" applyNumberFormat="1" applyBorder="1" applyProtection="1">
      <protection locked="0"/>
    </xf>
    <xf numFmtId="0" fontId="8" fillId="7" borderId="38" xfId="0" applyFont="1" applyFill="1" applyBorder="1" applyAlignment="1">
      <alignment vertical="center" wrapText="1"/>
    </xf>
    <xf numFmtId="0" fontId="8" fillId="7" borderId="39" xfId="0" applyFont="1" applyFill="1" applyBorder="1" applyAlignment="1">
      <alignment vertical="center"/>
    </xf>
    <xf numFmtId="0" fontId="8" fillId="7" borderId="39" xfId="0" applyFont="1" applyFill="1" applyBorder="1" applyAlignment="1">
      <alignment vertical="center" wrapText="1"/>
    </xf>
    <xf numFmtId="0" fontId="0" fillId="2" borderId="40" xfId="0" applyFont="1" applyFill="1" applyBorder="1"/>
    <xf numFmtId="0" fontId="0" fillId="2" borderId="0" xfId="0" applyFont="1" applyFill="1"/>
    <xf numFmtId="0" fontId="0" fillId="0" borderId="0" xfId="0" applyFont="1"/>
    <xf numFmtId="0" fontId="8" fillId="7" borderId="41" xfId="0" applyFont="1" applyFill="1" applyBorder="1" applyAlignment="1">
      <alignment vertical="center" wrapText="1"/>
    </xf>
    <xf numFmtId="0" fontId="9" fillId="7" borderId="9" xfId="0" applyFont="1" applyFill="1" applyBorder="1" applyAlignment="1">
      <alignment vertical="center"/>
    </xf>
    <xf numFmtId="0" fontId="9" fillId="0" borderId="1" xfId="0" applyFont="1" applyFill="1" applyBorder="1" applyAlignment="1" applyProtection="1">
      <alignment vertical="center" wrapText="1"/>
      <protection locked="0"/>
    </xf>
    <xf numFmtId="0" fontId="10" fillId="7" borderId="9" xfId="0" applyFont="1" applyFill="1" applyBorder="1" applyAlignment="1">
      <alignment vertical="center"/>
    </xf>
    <xf numFmtId="0" fontId="0" fillId="2" borderId="0" xfId="0" applyFont="1" applyFill="1" applyBorder="1"/>
    <xf numFmtId="0" fontId="10" fillId="7" borderId="9" xfId="0" applyFont="1" applyFill="1" applyBorder="1" applyAlignment="1">
      <alignment vertical="center" wrapText="1"/>
    </xf>
    <xf numFmtId="0" fontId="0" fillId="2" borderId="58" xfId="0" applyFont="1" applyFill="1" applyBorder="1"/>
    <xf numFmtId="0" fontId="10" fillId="7" borderId="59" xfId="0" applyFont="1" applyFill="1" applyBorder="1" applyAlignment="1">
      <alignment vertical="center" wrapText="1"/>
    </xf>
    <xf numFmtId="0" fontId="10" fillId="7" borderId="5" xfId="0" applyFont="1" applyFill="1" applyBorder="1" applyAlignment="1">
      <alignment vertical="center" wrapText="1"/>
    </xf>
    <xf numFmtId="0" fontId="10" fillId="7" borderId="24" xfId="0" applyFont="1" applyFill="1" applyBorder="1" applyAlignment="1">
      <alignment wrapText="1"/>
    </xf>
    <xf numFmtId="0" fontId="10" fillId="7" borderId="6" xfId="0" applyFont="1" applyFill="1" applyBorder="1" applyAlignment="1">
      <alignment vertical="center" wrapText="1"/>
    </xf>
    <xf numFmtId="0" fontId="10" fillId="7" borderId="60" xfId="0" applyFont="1" applyFill="1" applyBorder="1" applyAlignment="1">
      <alignment vertical="center" wrapText="1"/>
    </xf>
    <xf numFmtId="0" fontId="10" fillId="7" borderId="8" xfId="0" applyFont="1" applyFill="1" applyBorder="1" applyAlignment="1">
      <alignment vertical="center" wrapText="1"/>
    </xf>
    <xf numFmtId="0" fontId="10" fillId="7" borderId="3" xfId="0" applyFont="1" applyFill="1" applyBorder="1" applyAlignment="1">
      <alignment vertical="center" wrapText="1"/>
    </xf>
    <xf numFmtId="0" fontId="10" fillId="2" borderId="61" xfId="0" applyFont="1" applyFill="1" applyBorder="1" applyAlignment="1">
      <alignment vertical="center" wrapText="1"/>
    </xf>
    <xf numFmtId="0" fontId="10" fillId="0" borderId="63" xfId="0" applyFont="1" applyBorder="1" applyAlignment="1" applyProtection="1">
      <alignment vertical="center" wrapText="1"/>
      <protection locked="0"/>
    </xf>
    <xf numFmtId="14" fontId="10" fillId="0" borderId="37" xfId="0" applyNumberFormat="1" applyFont="1" applyBorder="1" applyAlignment="1" applyProtection="1">
      <alignment vertical="center" wrapText="1"/>
      <protection locked="0"/>
    </xf>
    <xf numFmtId="0" fontId="10" fillId="0" borderId="37" xfId="0" applyFont="1" applyBorder="1" applyAlignment="1" applyProtection="1">
      <alignment vertical="center" wrapText="1"/>
      <protection locked="0"/>
    </xf>
    <xf numFmtId="0" fontId="10" fillId="0" borderId="48" xfId="0" applyFont="1" applyBorder="1" applyAlignment="1" applyProtection="1">
      <alignment vertical="center" wrapText="1"/>
      <protection locked="0"/>
    </xf>
    <xf numFmtId="0" fontId="10" fillId="0" borderId="33"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33" xfId="0" applyFont="1" applyBorder="1" applyAlignment="1" applyProtection="1">
      <alignment vertical="center" wrapText="1"/>
      <protection locked="0"/>
    </xf>
    <xf numFmtId="0" fontId="10" fillId="0" borderId="49" xfId="0" applyFont="1" applyBorder="1" applyAlignment="1" applyProtection="1">
      <alignment vertical="center" wrapText="1"/>
      <protection locked="0"/>
    </xf>
    <xf numFmtId="0" fontId="12" fillId="2" borderId="3" xfId="0" applyFont="1" applyFill="1" applyBorder="1" applyAlignment="1">
      <alignment horizontal="justify" vertical="center"/>
    </xf>
    <xf numFmtId="0" fontId="12" fillId="2" borderId="4" xfId="0" applyFont="1" applyFill="1" applyBorder="1" applyAlignment="1">
      <alignment horizontal="justify" vertical="center"/>
    </xf>
    <xf numFmtId="0" fontId="0" fillId="2" borderId="1" xfId="0" applyFont="1" applyFill="1" applyBorder="1"/>
    <xf numFmtId="0" fontId="0" fillId="2" borderId="3" xfId="0" applyFont="1" applyFill="1" applyBorder="1"/>
    <xf numFmtId="0" fontId="0" fillId="4" borderId="16" xfId="0" applyFont="1" applyFill="1" applyBorder="1"/>
    <xf numFmtId="0" fontId="0" fillId="4" borderId="17" xfId="0" applyFont="1" applyFill="1" applyBorder="1"/>
    <xf numFmtId="0" fontId="0" fillId="4" borderId="18" xfId="0" applyFont="1" applyFill="1" applyBorder="1"/>
    <xf numFmtId="0" fontId="0" fillId="4" borderId="19" xfId="0" applyFont="1" applyFill="1" applyBorder="1"/>
    <xf numFmtId="0" fontId="0" fillId="4" borderId="12" xfId="0" applyFont="1" applyFill="1" applyBorder="1"/>
    <xf numFmtId="0" fontId="0" fillId="4" borderId="34" xfId="0" applyFont="1" applyFill="1" applyBorder="1"/>
    <xf numFmtId="1" fontId="0" fillId="0" borderId="20" xfId="0" applyNumberFormat="1" applyFont="1" applyBorder="1" applyProtection="1">
      <protection locked="0"/>
    </xf>
    <xf numFmtId="49" fontId="0" fillId="0" borderId="21" xfId="0" applyNumberFormat="1" applyFont="1" applyBorder="1" applyProtection="1">
      <protection locked="0"/>
    </xf>
    <xf numFmtId="1" fontId="0" fillId="0" borderId="21" xfId="0" applyNumberFormat="1" applyFont="1" applyBorder="1" applyProtection="1">
      <protection locked="0"/>
    </xf>
    <xf numFmtId="0" fontId="0" fillId="5" borderId="35" xfId="0" applyFont="1" applyFill="1" applyBorder="1"/>
    <xf numFmtId="2" fontId="0" fillId="2" borderId="0" xfId="0" applyNumberFormat="1" applyFont="1" applyFill="1" applyBorder="1"/>
    <xf numFmtId="0" fontId="0" fillId="2" borderId="6" xfId="0" applyFont="1" applyFill="1" applyBorder="1"/>
    <xf numFmtId="0" fontId="0" fillId="2" borderId="7" xfId="0" applyFont="1" applyFill="1" applyBorder="1"/>
    <xf numFmtId="0" fontId="0" fillId="2" borderId="10" xfId="0" applyFont="1" applyFill="1" applyBorder="1"/>
    <xf numFmtId="0" fontId="0" fillId="2" borderId="29" xfId="0" applyFont="1" applyFill="1" applyBorder="1"/>
    <xf numFmtId="0" fontId="0" fillId="2" borderId="23" xfId="0" applyFont="1" applyFill="1" applyBorder="1"/>
    <xf numFmtId="0" fontId="0" fillId="2" borderId="30" xfId="0" applyFont="1" applyFill="1" applyBorder="1"/>
    <xf numFmtId="0" fontId="0" fillId="2" borderId="11" xfId="0" applyFont="1" applyFill="1" applyBorder="1"/>
    <xf numFmtId="0" fontId="10" fillId="2" borderId="61" xfId="0" applyFont="1" applyFill="1" applyBorder="1" applyAlignment="1">
      <alignment horizontal="right" vertical="center" wrapText="1"/>
    </xf>
    <xf numFmtId="0" fontId="10" fillId="4" borderId="41" xfId="0" applyFont="1" applyFill="1" applyBorder="1" applyAlignment="1">
      <alignment horizontal="right" vertical="center" wrapText="1"/>
    </xf>
    <xf numFmtId="0" fontId="10" fillId="4" borderId="28" xfId="0" applyFont="1" applyFill="1" applyBorder="1" applyAlignment="1">
      <alignment horizontal="right" vertical="center" wrapText="1"/>
    </xf>
    <xf numFmtId="0" fontId="10" fillId="4" borderId="52" xfId="0" applyFont="1" applyFill="1" applyBorder="1" applyAlignment="1">
      <alignment horizontal="right" vertical="center" wrapText="1"/>
    </xf>
    <xf numFmtId="0" fontId="0" fillId="2" borderId="52" xfId="0" applyFont="1" applyFill="1" applyBorder="1"/>
    <xf numFmtId="0" fontId="0" fillId="2" borderId="60" xfId="0" applyFont="1" applyFill="1" applyBorder="1"/>
    <xf numFmtId="0" fontId="0" fillId="2" borderId="42" xfId="0" applyFont="1" applyFill="1" applyBorder="1"/>
    <xf numFmtId="0" fontId="0" fillId="2" borderId="8" xfId="0" applyFont="1" applyFill="1" applyBorder="1"/>
    <xf numFmtId="0" fontId="0" fillId="2" borderId="9" xfId="0" applyFont="1" applyFill="1" applyBorder="1"/>
    <xf numFmtId="0" fontId="0" fillId="2" borderId="4" xfId="0" applyFont="1" applyFill="1" applyBorder="1"/>
    <xf numFmtId="0" fontId="0" fillId="2" borderId="62" xfId="0" applyFont="1" applyFill="1" applyBorder="1"/>
    <xf numFmtId="0" fontId="0" fillId="2" borderId="56" xfId="0" applyFont="1" applyFill="1" applyBorder="1"/>
    <xf numFmtId="0" fontId="0" fillId="2" borderId="57" xfId="0" applyFont="1" applyFill="1" applyBorder="1"/>
    <xf numFmtId="0" fontId="12" fillId="2" borderId="4" xfId="0" applyFont="1" applyFill="1" applyBorder="1" applyAlignment="1">
      <alignment horizontal="right" vertical="center" wrapText="1"/>
    </xf>
    <xf numFmtId="0" fontId="9" fillId="0" borderId="24" xfId="0" applyFont="1" applyFill="1" applyBorder="1" applyAlignment="1" applyProtection="1">
      <alignment vertical="center" wrapText="1"/>
      <protection locked="0"/>
    </xf>
    <xf numFmtId="0" fontId="10" fillId="7" borderId="0" xfId="0" applyFont="1" applyFill="1" applyBorder="1" applyAlignment="1">
      <alignment vertical="center"/>
    </xf>
    <xf numFmtId="0" fontId="10" fillId="7" borderId="0" xfId="0" applyFont="1" applyFill="1" applyBorder="1" applyAlignment="1">
      <alignment vertical="center" wrapText="1"/>
    </xf>
    <xf numFmtId="0" fontId="9" fillId="7" borderId="0" xfId="0" applyFont="1" applyFill="1" applyBorder="1" applyAlignment="1">
      <alignment vertical="center" wrapText="1"/>
    </xf>
    <xf numFmtId="0" fontId="10" fillId="2" borderId="5" xfId="0" applyFont="1" applyFill="1" applyBorder="1" applyAlignment="1">
      <alignment wrapText="1"/>
    </xf>
    <xf numFmtId="0" fontId="10" fillId="2" borderId="44" xfId="0" applyFont="1" applyFill="1" applyBorder="1" applyAlignment="1">
      <alignment wrapText="1"/>
    </xf>
    <xf numFmtId="0" fontId="10" fillId="2" borderId="10" xfId="0" applyFont="1" applyFill="1" applyBorder="1" applyAlignment="1">
      <alignment wrapText="1"/>
    </xf>
    <xf numFmtId="0" fontId="10" fillId="2" borderId="45" xfId="0" applyFont="1" applyFill="1" applyBorder="1" applyAlignment="1">
      <alignment wrapText="1"/>
    </xf>
    <xf numFmtId="0" fontId="10" fillId="2" borderId="3" xfId="0" applyFont="1" applyFill="1" applyBorder="1" applyAlignment="1">
      <alignment vertical="center" wrapText="1"/>
    </xf>
    <xf numFmtId="0" fontId="10" fillId="2" borderId="41" xfId="0" applyFont="1" applyFill="1" applyBorder="1" applyAlignment="1">
      <alignment vertical="center" wrapText="1"/>
    </xf>
    <xf numFmtId="0" fontId="10" fillId="0" borderId="67" xfId="0" applyFont="1" applyBorder="1" applyAlignment="1" applyProtection="1">
      <alignment vertical="center" wrapText="1"/>
      <protection locked="0"/>
    </xf>
    <xf numFmtId="0" fontId="10" fillId="2" borderId="9" xfId="0" applyFont="1" applyFill="1" applyBorder="1" applyAlignment="1">
      <alignment vertical="center" wrapText="1"/>
    </xf>
    <xf numFmtId="0" fontId="10" fillId="0" borderId="19" xfId="0" applyFont="1" applyBorder="1" applyAlignment="1" applyProtection="1">
      <alignment vertical="center" wrapText="1"/>
      <protection locked="0"/>
    </xf>
    <xf numFmtId="0" fontId="10" fillId="0" borderId="65" xfId="0" applyFont="1" applyBorder="1" applyAlignment="1" applyProtection="1">
      <alignment vertical="center" wrapText="1"/>
      <protection locked="0"/>
    </xf>
    <xf numFmtId="0" fontId="10" fillId="0" borderId="66" xfId="0" applyFont="1" applyBorder="1" applyAlignment="1" applyProtection="1">
      <alignment vertical="center" wrapText="1"/>
      <protection locked="0"/>
    </xf>
    <xf numFmtId="0" fontId="10" fillId="2" borderId="1" xfId="0" applyFont="1" applyFill="1" applyBorder="1" applyAlignment="1">
      <alignment vertical="center" wrapText="1"/>
    </xf>
    <xf numFmtId="0" fontId="10" fillId="3" borderId="9" xfId="0" applyFont="1" applyFill="1" applyBorder="1" applyAlignment="1">
      <alignment vertical="center" wrapText="1"/>
    </xf>
    <xf numFmtId="0" fontId="10" fillId="10" borderId="47" xfId="0" applyFont="1" applyFill="1" applyBorder="1" applyAlignment="1">
      <alignment vertical="center" wrapText="1"/>
    </xf>
    <xf numFmtId="0" fontId="10" fillId="4" borderId="51" xfId="0" applyFont="1" applyFill="1" applyBorder="1" applyAlignment="1">
      <alignment vertical="center" wrapText="1"/>
    </xf>
    <xf numFmtId="0" fontId="10" fillId="9" borderId="41" xfId="0" applyFont="1" applyFill="1" applyBorder="1" applyAlignment="1">
      <alignment vertical="center" wrapText="1"/>
    </xf>
    <xf numFmtId="0" fontId="10" fillId="9" borderId="13" xfId="0" applyFont="1" applyFill="1" applyBorder="1" applyAlignment="1">
      <alignment vertical="center" wrapText="1"/>
    </xf>
    <xf numFmtId="0" fontId="10" fillId="9" borderId="28" xfId="0" applyFont="1" applyFill="1" applyBorder="1" applyAlignment="1">
      <alignment vertical="center" wrapText="1"/>
    </xf>
    <xf numFmtId="0" fontId="10" fillId="9" borderId="52" xfId="0" applyFont="1" applyFill="1" applyBorder="1" applyAlignment="1">
      <alignment vertical="center" wrapText="1"/>
    </xf>
    <xf numFmtId="0" fontId="11" fillId="7" borderId="41" xfId="0" applyFont="1" applyFill="1" applyBorder="1" applyAlignment="1">
      <alignment vertical="center" wrapText="1"/>
    </xf>
    <xf numFmtId="0" fontId="10" fillId="7" borderId="13" xfId="0" applyFont="1" applyFill="1" applyBorder="1" applyAlignment="1">
      <alignment vertical="center"/>
    </xf>
    <xf numFmtId="0" fontId="10" fillId="7" borderId="28" xfId="0" applyFont="1" applyFill="1" applyBorder="1" applyAlignment="1">
      <alignment vertical="center"/>
    </xf>
    <xf numFmtId="0" fontId="10" fillId="7" borderId="28" xfId="0" applyFont="1" applyFill="1" applyBorder="1" applyAlignment="1">
      <alignment vertical="center" wrapText="1"/>
    </xf>
    <xf numFmtId="0" fontId="10" fillId="7" borderId="52" xfId="0" applyFont="1" applyFill="1" applyBorder="1" applyAlignment="1">
      <alignment vertical="center" wrapText="1"/>
    </xf>
    <xf numFmtId="0" fontId="11" fillId="7" borderId="46" xfId="0" applyFont="1" applyFill="1" applyBorder="1" applyAlignment="1">
      <alignment vertical="center" wrapText="1"/>
    </xf>
    <xf numFmtId="0" fontId="11" fillId="2" borderId="43" xfId="0" applyFont="1" applyFill="1" applyBorder="1" applyAlignment="1">
      <alignment vertical="center" wrapText="1"/>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6" xfId="0" applyFont="1" applyFill="1" applyBorder="1" applyAlignment="1">
      <alignment vertical="center" wrapText="1"/>
    </xf>
    <xf numFmtId="0" fontId="10" fillId="2" borderId="53" xfId="0" applyFont="1" applyFill="1" applyBorder="1" applyAlignment="1">
      <alignment vertical="center" wrapText="1"/>
    </xf>
    <xf numFmtId="0" fontId="11" fillId="2" borderId="54" xfId="0" applyFont="1" applyFill="1" applyBorder="1" applyAlignment="1">
      <alignment vertical="center" wrapText="1"/>
    </xf>
    <xf numFmtId="0" fontId="10" fillId="2" borderId="55" xfId="0" applyFont="1" applyFill="1" applyBorder="1" applyAlignment="1">
      <alignment vertical="center" wrapText="1"/>
    </xf>
    <xf numFmtId="0" fontId="10" fillId="2" borderId="56" xfId="0" applyFont="1" applyFill="1" applyBorder="1" applyAlignment="1">
      <alignment vertical="center" wrapText="1"/>
    </xf>
    <xf numFmtId="0" fontId="10" fillId="2" borderId="57" xfId="0" applyFont="1" applyFill="1" applyBorder="1" applyAlignment="1">
      <alignment vertical="center" wrapText="1"/>
    </xf>
    <xf numFmtId="0" fontId="12" fillId="2" borderId="12" xfId="0" applyFont="1" applyFill="1" applyBorder="1" applyAlignment="1">
      <alignment vertical="center"/>
    </xf>
    <xf numFmtId="0" fontId="12" fillId="2" borderId="12" xfId="0" applyFont="1" applyFill="1" applyBorder="1" applyAlignment="1">
      <alignment vertical="center" wrapText="1"/>
    </xf>
    <xf numFmtId="2" fontId="0" fillId="2" borderId="12" xfId="0" applyNumberFormat="1" applyFont="1" applyFill="1" applyBorder="1"/>
    <xf numFmtId="0" fontId="10" fillId="0" borderId="68" xfId="0" applyFont="1" applyBorder="1" applyAlignment="1" applyProtection="1">
      <alignment vertical="center" wrapText="1"/>
      <protection locked="0"/>
    </xf>
    <xf numFmtId="0" fontId="10" fillId="0" borderId="22" xfId="0" applyFont="1" applyBorder="1" applyAlignment="1" applyProtection="1">
      <alignment vertical="center" wrapText="1"/>
      <protection locked="0"/>
    </xf>
    <xf numFmtId="0" fontId="10" fillId="0" borderId="21" xfId="0" applyFont="1" applyBorder="1" applyAlignment="1" applyProtection="1">
      <alignment vertical="center" wrapText="1"/>
      <protection locked="0"/>
    </xf>
    <xf numFmtId="0" fontId="10" fillId="2" borderId="12" xfId="0" applyFont="1" applyFill="1" applyBorder="1" applyAlignment="1">
      <alignment vertical="center" wrapText="1"/>
    </xf>
    <xf numFmtId="14" fontId="14" fillId="0" borderId="63" xfId="0" applyNumberFormat="1" applyFont="1" applyBorder="1" applyAlignment="1">
      <alignment horizontal="center" vertical="center" wrapText="1"/>
    </xf>
    <xf numFmtId="0" fontId="0" fillId="2" borderId="12" xfId="0" applyFill="1" applyBorder="1" applyAlignment="1">
      <alignment horizontal="center" wrapText="1"/>
    </xf>
    <xf numFmtId="0" fontId="9" fillId="7" borderId="38" xfId="0" applyFont="1" applyFill="1" applyBorder="1" applyAlignment="1">
      <alignment vertical="center" wrapText="1"/>
    </xf>
    <xf numFmtId="0" fontId="9" fillId="7" borderId="39" xfId="0" applyFont="1" applyFill="1" applyBorder="1" applyAlignment="1">
      <alignment vertical="center"/>
    </xf>
    <xf numFmtId="0" fontId="9" fillId="7" borderId="39" xfId="0" applyFont="1" applyFill="1" applyBorder="1" applyAlignment="1">
      <alignment vertical="center" wrapText="1"/>
    </xf>
    <xf numFmtId="0" fontId="9" fillId="7" borderId="40" xfId="0" applyFont="1" applyFill="1" applyBorder="1" applyAlignment="1">
      <alignment vertical="center" wrapText="1"/>
    </xf>
    <xf numFmtId="0" fontId="9" fillId="7" borderId="41" xfId="0" applyFont="1" applyFill="1" applyBorder="1" applyAlignment="1">
      <alignment vertical="center" wrapText="1"/>
    </xf>
    <xf numFmtId="0" fontId="10" fillId="2" borderId="0" xfId="0" applyFont="1" applyFill="1" applyBorder="1"/>
    <xf numFmtId="0" fontId="9" fillId="7" borderId="42" xfId="0" applyFont="1" applyFill="1" applyBorder="1" applyAlignment="1">
      <alignment vertical="center" wrapText="1"/>
    </xf>
    <xf numFmtId="0" fontId="10" fillId="2" borderId="0" xfId="0" applyFont="1" applyFill="1" applyBorder="1" applyAlignment="1">
      <alignment vertical="center" wrapText="1"/>
    </xf>
    <xf numFmtId="0" fontId="10" fillId="2" borderId="48" xfId="0" applyFont="1" applyFill="1" applyBorder="1" applyAlignment="1">
      <alignment horizontal="center" vertical="center" wrapText="1"/>
    </xf>
    <xf numFmtId="0" fontId="10" fillId="2" borderId="8" xfId="0" applyFont="1" applyFill="1" applyBorder="1" applyAlignment="1">
      <alignment wrapText="1"/>
    </xf>
    <xf numFmtId="0" fontId="10" fillId="2" borderId="47" xfId="0" applyFont="1" applyFill="1" applyBorder="1" applyAlignment="1">
      <alignment wrapText="1"/>
    </xf>
    <xf numFmtId="0" fontId="9" fillId="7" borderId="9" xfId="0" applyFont="1" applyFill="1" applyBorder="1" applyAlignment="1">
      <alignment vertical="center" wrapText="1"/>
    </xf>
    <xf numFmtId="0" fontId="0" fillId="2" borderId="5" xfId="0" applyFill="1" applyBorder="1" applyAlignment="1" applyProtection="1">
      <alignment horizontal="center" wrapText="1"/>
      <protection locked="0"/>
    </xf>
    <xf numFmtId="0" fontId="0" fillId="2" borderId="5" xfId="0" applyFill="1" applyBorder="1" applyAlignment="1" applyProtection="1">
      <alignment horizontal="center" wrapText="1"/>
    </xf>
    <xf numFmtId="4" fontId="0" fillId="2" borderId="4" xfId="0" applyNumberFormat="1" applyFill="1" applyBorder="1" applyProtection="1"/>
    <xf numFmtId="14" fontId="10" fillId="0" borderId="12" xfId="0" applyNumberFormat="1" applyFont="1" applyBorder="1" applyAlignment="1" applyProtection="1">
      <alignment vertical="center" wrapText="1"/>
      <protection locked="0"/>
    </xf>
    <xf numFmtId="4" fontId="10" fillId="4" borderId="58" xfId="0" applyNumberFormat="1" applyFont="1" applyFill="1" applyBorder="1" applyAlignment="1">
      <alignment horizontal="right" vertical="center" wrapText="1"/>
    </xf>
    <xf numFmtId="164" fontId="10" fillId="4" borderId="52" xfId="0" applyNumberFormat="1" applyFont="1" applyFill="1" applyBorder="1" applyAlignment="1">
      <alignment horizontal="right" vertical="center" wrapText="1"/>
    </xf>
    <xf numFmtId="0" fontId="10" fillId="6" borderId="63" xfId="0" applyFont="1" applyFill="1" applyBorder="1" applyAlignment="1" applyProtection="1">
      <alignment vertical="center"/>
      <protection locked="0"/>
    </xf>
    <xf numFmtId="0" fontId="10" fillId="6" borderId="33" xfId="0" applyFont="1" applyFill="1" applyBorder="1" applyAlignment="1" applyProtection="1">
      <alignment vertical="center"/>
      <protection locked="0"/>
    </xf>
    <xf numFmtId="0" fontId="10" fillId="6" borderId="68" xfId="0" applyFont="1" applyFill="1" applyBorder="1" applyAlignment="1" applyProtection="1">
      <alignment vertical="center"/>
      <protection locked="0"/>
    </xf>
    <xf numFmtId="0" fontId="10" fillId="0" borderId="17" xfId="0" applyFont="1" applyBorder="1" applyAlignment="1" applyProtection="1">
      <alignment vertical="center" wrapText="1"/>
      <protection locked="0"/>
    </xf>
    <xf numFmtId="0" fontId="14" fillId="0" borderId="63" xfId="0" applyFont="1" applyBorder="1" applyAlignment="1">
      <alignment horizontal="center" vertical="center" wrapText="1"/>
    </xf>
    <xf numFmtId="0" fontId="10" fillId="2" borderId="70" xfId="0" applyFont="1" applyFill="1" applyBorder="1" applyAlignment="1" applyProtection="1">
      <alignment horizontal="center" vertical="center" wrapText="1"/>
    </xf>
    <xf numFmtId="0" fontId="10" fillId="2" borderId="72" xfId="0" applyFont="1" applyFill="1" applyBorder="1" applyAlignment="1" applyProtection="1">
      <alignment horizontal="center" vertical="center" wrapText="1"/>
    </xf>
    <xf numFmtId="0" fontId="10" fillId="2" borderId="73" xfId="0" applyFont="1" applyFill="1" applyBorder="1" applyAlignment="1">
      <alignment horizontal="center" vertical="center"/>
    </xf>
    <xf numFmtId="0" fontId="10" fillId="2" borderId="34" xfId="0" applyFont="1" applyFill="1" applyBorder="1" applyAlignment="1" applyProtection="1">
      <alignment horizontal="center" vertical="center" wrapText="1"/>
    </xf>
    <xf numFmtId="0" fontId="10" fillId="2" borderId="64" xfId="0" applyFont="1" applyFill="1" applyBorder="1" applyAlignment="1" applyProtection="1">
      <alignment horizontal="center" vertical="center" wrapText="1"/>
    </xf>
    <xf numFmtId="0" fontId="10" fillId="2" borderId="35" xfId="0" applyFont="1" applyFill="1" applyBorder="1" applyAlignment="1" applyProtection="1">
      <alignment horizontal="center" vertical="center" wrapText="1"/>
    </xf>
    <xf numFmtId="0" fontId="10" fillId="2" borderId="71" xfId="0" applyFont="1" applyFill="1" applyBorder="1" applyAlignment="1" applyProtection="1">
      <alignment horizontal="center" vertical="center" wrapText="1"/>
    </xf>
    <xf numFmtId="0" fontId="10" fillId="2" borderId="74" xfId="0" applyFont="1" applyFill="1" applyBorder="1" applyAlignment="1">
      <alignment horizontal="center" vertical="center"/>
    </xf>
    <xf numFmtId="0" fontId="1" fillId="2" borderId="25" xfId="0" applyFont="1" applyFill="1" applyBorder="1" applyAlignment="1" applyProtection="1">
      <alignment horizontal="center" vertical="center" wrapText="1"/>
    </xf>
    <xf numFmtId="0" fontId="1" fillId="2" borderId="25" xfId="0" applyFont="1" applyFill="1" applyBorder="1" applyAlignment="1" applyProtection="1">
      <alignment horizontal="center" wrapText="1"/>
    </xf>
    <xf numFmtId="4" fontId="0" fillId="3" borderId="1" xfId="0" applyNumberFormat="1" applyFill="1" applyBorder="1" applyProtection="1"/>
    <xf numFmtId="0" fontId="6" fillId="2" borderId="0" xfId="0" applyFont="1" applyFill="1" applyAlignment="1">
      <alignment horizontal="left" wrapText="1"/>
    </xf>
    <xf numFmtId="0" fontId="6" fillId="2" borderId="0" xfId="0" applyFont="1" applyFill="1" applyAlignment="1">
      <alignment horizontal="left"/>
    </xf>
    <xf numFmtId="0" fontId="0" fillId="2" borderId="0" xfId="0" applyFill="1" applyAlignment="1">
      <alignment horizontal="left" vertical="top" wrapText="1"/>
    </xf>
    <xf numFmtId="0" fontId="0" fillId="2" borderId="0" xfId="0" applyFill="1" applyAlignment="1">
      <alignment horizontal="left" vertical="top"/>
    </xf>
    <xf numFmtId="0" fontId="10" fillId="7" borderId="5" xfId="0" applyFont="1" applyFill="1" applyBorder="1" applyAlignment="1">
      <alignment vertical="center" wrapText="1"/>
    </xf>
    <xf numFmtId="0" fontId="10" fillId="7" borderId="7" xfId="0" applyFont="1" applyFill="1" applyBorder="1" applyAlignment="1">
      <alignment vertical="center" wrapText="1"/>
    </xf>
    <xf numFmtId="0" fontId="10" fillId="7" borderId="8" xfId="0" applyFont="1" applyFill="1" applyBorder="1" applyAlignment="1">
      <alignment vertical="center" wrapText="1"/>
    </xf>
    <xf numFmtId="0" fontId="10" fillId="7" borderId="4" xfId="0" applyFont="1" applyFill="1" applyBorder="1" applyAlignment="1">
      <alignment vertical="center" wrapText="1"/>
    </xf>
    <xf numFmtId="0" fontId="10" fillId="7" borderId="24" xfId="0" applyFont="1" applyFill="1" applyBorder="1" applyAlignment="1">
      <alignment vertical="center" wrapText="1"/>
    </xf>
    <xf numFmtId="0" fontId="10" fillId="7" borderId="3" xfId="0" applyFont="1" applyFill="1" applyBorder="1" applyAlignment="1">
      <alignment vertical="center" wrapText="1"/>
    </xf>
    <xf numFmtId="0" fontId="10" fillId="0" borderId="64" xfId="0" applyFont="1" applyBorder="1" applyAlignment="1" applyProtection="1">
      <alignment vertical="center" wrapText="1"/>
      <protection locked="0"/>
    </xf>
    <xf numFmtId="0" fontId="10" fillId="0" borderId="33" xfId="0" applyFont="1" applyBorder="1" applyAlignment="1" applyProtection="1">
      <alignment vertical="center" wrapText="1"/>
      <protection locked="0"/>
    </xf>
    <xf numFmtId="0" fontId="12" fillId="2" borderId="7"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6" xfId="0" applyFont="1" applyFill="1" applyBorder="1" applyAlignment="1">
      <alignment horizontal="justify" vertical="center"/>
    </xf>
    <xf numFmtId="0" fontId="12" fillId="2" borderId="9" xfId="0" applyFont="1" applyFill="1" applyBorder="1" applyAlignment="1">
      <alignment horizontal="justify" vertical="center"/>
    </xf>
    <xf numFmtId="0" fontId="12" fillId="2" borderId="5" xfId="0" applyFont="1" applyFill="1" applyBorder="1" applyAlignment="1">
      <alignment horizontal="justify" vertical="center"/>
    </xf>
    <xf numFmtId="0" fontId="12" fillId="2" borderId="8" xfId="0" applyFont="1" applyFill="1" applyBorder="1" applyAlignment="1">
      <alignment horizontal="justify" vertical="center"/>
    </xf>
    <xf numFmtId="0" fontId="0" fillId="0" borderId="7" xfId="0" applyFont="1" applyBorder="1" applyAlignment="1" applyProtection="1">
      <alignment horizontal="right"/>
      <protection locked="0"/>
    </xf>
    <xf numFmtId="0" fontId="0" fillId="0" borderId="4" xfId="0" applyFont="1" applyBorder="1" applyAlignment="1" applyProtection="1">
      <alignment horizontal="right"/>
      <protection locked="0"/>
    </xf>
    <xf numFmtId="0" fontId="10" fillId="3" borderId="10" xfId="0" applyFont="1" applyFill="1" applyBorder="1" applyAlignment="1">
      <alignment vertical="center" wrapText="1"/>
    </xf>
    <xf numFmtId="0" fontId="10" fillId="3" borderId="11" xfId="0" applyFont="1" applyFill="1" applyBorder="1" applyAlignment="1">
      <alignment vertical="center" wrapText="1"/>
    </xf>
    <xf numFmtId="0" fontId="10" fillId="3" borderId="8" xfId="0" applyFont="1" applyFill="1" applyBorder="1" applyAlignment="1">
      <alignment vertical="center" wrapText="1"/>
    </xf>
    <xf numFmtId="0" fontId="10" fillId="3" borderId="4" xfId="0" applyFont="1" applyFill="1" applyBorder="1" applyAlignment="1">
      <alignment vertical="center" wrapText="1"/>
    </xf>
    <xf numFmtId="2" fontId="10" fillId="3" borderId="11" xfId="0" applyNumberFormat="1" applyFont="1" applyFill="1" applyBorder="1" applyAlignment="1">
      <alignment vertical="center" wrapText="1"/>
    </xf>
    <xf numFmtId="2" fontId="10" fillId="3" borderId="4" xfId="0" applyNumberFormat="1" applyFont="1" applyFill="1" applyBorder="1" applyAlignment="1">
      <alignment vertical="center" wrapText="1"/>
    </xf>
    <xf numFmtId="0" fontId="10" fillId="2" borderId="9" xfId="0" applyFont="1" applyFill="1" applyBorder="1" applyAlignment="1">
      <alignment horizontal="right" vertical="center" wrapText="1"/>
    </xf>
    <xf numFmtId="0" fontId="13" fillId="2" borderId="60" xfId="0" applyFont="1" applyFill="1" applyBorder="1" applyAlignment="1">
      <alignment vertical="center" wrapText="1"/>
    </xf>
    <xf numFmtId="0" fontId="13" fillId="2" borderId="0" xfId="0" applyFont="1" applyFill="1" applyBorder="1" applyAlignment="1">
      <alignment vertical="center" wrapText="1"/>
    </xf>
    <xf numFmtId="0" fontId="13" fillId="2" borderId="50" xfId="0" applyFont="1" applyFill="1" applyBorder="1" applyAlignment="1">
      <alignment vertical="center" wrapText="1"/>
    </xf>
    <xf numFmtId="0" fontId="13" fillId="2" borderId="28" xfId="0" applyFont="1" applyFill="1" applyBorder="1" applyAlignment="1">
      <alignment vertical="center" wrapText="1"/>
    </xf>
    <xf numFmtId="0" fontId="10" fillId="2" borderId="50" xfId="0" applyFont="1" applyFill="1" applyBorder="1" applyAlignment="1">
      <alignment horizontal="right" vertical="center" wrapText="1"/>
    </xf>
    <xf numFmtId="0" fontId="10" fillId="2" borderId="28" xfId="0" applyFont="1" applyFill="1" applyBorder="1" applyAlignment="1">
      <alignment horizontal="right" vertical="center" wrapText="1"/>
    </xf>
    <xf numFmtId="0" fontId="10" fillId="2" borderId="24" xfId="0" applyFont="1" applyFill="1" applyBorder="1" applyAlignment="1">
      <alignment wrapText="1"/>
    </xf>
    <xf numFmtId="0" fontId="10" fillId="2" borderId="25" xfId="0" applyFont="1" applyFill="1" applyBorder="1" applyAlignment="1">
      <alignment wrapText="1"/>
    </xf>
    <xf numFmtId="0" fontId="10" fillId="2" borderId="3" xfId="0" applyFont="1" applyFill="1" applyBorder="1" applyAlignment="1">
      <alignment wrapText="1"/>
    </xf>
    <xf numFmtId="0" fontId="10" fillId="2" borderId="50" xfId="0" applyFont="1" applyFill="1" applyBorder="1" applyAlignment="1">
      <alignment horizontal="right" vertical="center"/>
    </xf>
    <xf numFmtId="0" fontId="10" fillId="2" borderId="28" xfId="0" applyFont="1" applyFill="1" applyBorder="1" applyAlignment="1">
      <alignment horizontal="right" vertical="center"/>
    </xf>
    <xf numFmtId="0" fontId="10" fillId="2" borderId="2" xfId="0" applyFont="1" applyFill="1" applyBorder="1" applyAlignment="1">
      <alignment horizontal="right" vertical="center"/>
    </xf>
    <xf numFmtId="0" fontId="10" fillId="2" borderId="7" xfId="0" applyFont="1" applyFill="1" applyBorder="1" applyAlignment="1">
      <alignment wrapText="1"/>
    </xf>
    <xf numFmtId="0" fontId="10" fillId="2" borderId="11" xfId="0" applyFont="1" applyFill="1" applyBorder="1" applyAlignment="1">
      <alignment wrapText="1"/>
    </xf>
    <xf numFmtId="0" fontId="10" fillId="2" borderId="4" xfId="0" applyFont="1" applyFill="1" applyBorder="1" applyAlignment="1">
      <alignment wrapText="1"/>
    </xf>
    <xf numFmtId="0" fontId="10" fillId="2" borderId="41" xfId="0" applyFont="1" applyFill="1" applyBorder="1" applyAlignment="1">
      <alignment horizontal="right" vertical="center" wrapText="1"/>
    </xf>
    <xf numFmtId="0" fontId="10" fillId="2" borderId="4" xfId="0" applyFont="1" applyFill="1" applyBorder="1" applyAlignment="1">
      <alignment horizontal="righ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0" fillId="2" borderId="24" xfId="0" applyFont="1" applyFill="1" applyBorder="1" applyAlignment="1">
      <alignment horizontal="left" vertical="center" wrapText="1"/>
    </xf>
    <xf numFmtId="0" fontId="0" fillId="2" borderId="25"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5" xfId="0" applyFont="1" applyFill="1" applyBorder="1" applyAlignment="1">
      <alignment horizontal="left" vertical="center"/>
    </xf>
    <xf numFmtId="0" fontId="0" fillId="2" borderId="3" xfId="0" applyFont="1" applyFill="1" applyBorder="1" applyAlignment="1">
      <alignment horizontal="left" vertical="center"/>
    </xf>
    <xf numFmtId="0" fontId="0" fillId="2" borderId="7" xfId="0" applyFont="1" applyFill="1" applyBorder="1" applyAlignment="1">
      <alignment horizontal="left" vertical="center" wrapText="1"/>
    </xf>
    <xf numFmtId="0" fontId="0" fillId="2" borderId="11" xfId="0" applyFont="1" applyFill="1" applyBorder="1" applyAlignment="1">
      <alignment horizontal="left" vertical="center"/>
    </xf>
    <xf numFmtId="0" fontId="0" fillId="2" borderId="43" xfId="0" applyFont="1" applyFill="1" applyBorder="1" applyAlignment="1">
      <alignment horizontal="left" vertical="center" wrapText="1"/>
    </xf>
    <xf numFmtId="0" fontId="0" fillId="2" borderId="69" xfId="0" applyFont="1" applyFill="1" applyBorder="1" applyAlignment="1">
      <alignment horizontal="left" vertical="center" wrapText="1"/>
    </xf>
    <xf numFmtId="0" fontId="0" fillId="2" borderId="46" xfId="0" applyFont="1" applyFill="1" applyBorder="1" applyAlignment="1">
      <alignment horizontal="left" vertical="center" wrapText="1"/>
    </xf>
  </cellXfs>
  <cellStyles count="2">
    <cellStyle name="Schlecht" xfId="1" builtinId="27"/>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32</xdr:row>
      <xdr:rowOff>142875</xdr:rowOff>
    </xdr:from>
    <xdr:to>
      <xdr:col>7</xdr:col>
      <xdr:colOff>243012</xdr:colOff>
      <xdr:row>59</xdr:row>
      <xdr:rowOff>180263</xdr:rowOff>
    </xdr:to>
    <xdr:pic>
      <xdr:nvPicPr>
        <xdr:cNvPr id="5" name="Grafik 4"/>
        <xdr:cNvPicPr>
          <a:picLocks noChangeAspect="1"/>
        </xdr:cNvPicPr>
      </xdr:nvPicPr>
      <xdr:blipFill>
        <a:blip xmlns:r="http://schemas.openxmlformats.org/officeDocument/2006/relationships" r:embed="rId1"/>
        <a:stretch>
          <a:fillRect/>
        </a:stretch>
      </xdr:blipFill>
      <xdr:spPr>
        <a:xfrm>
          <a:off x="104775" y="8162925"/>
          <a:ext cx="15323809" cy="5695238"/>
        </a:xfrm>
        <a:prstGeom prst="rect">
          <a:avLst/>
        </a:prstGeom>
      </xdr:spPr>
    </xdr:pic>
    <xdr:clientData/>
  </xdr:twoCellAnchor>
  <xdr:twoCellAnchor editAs="oneCell">
    <xdr:from>
      <xdr:col>0</xdr:col>
      <xdr:colOff>104775</xdr:colOff>
      <xdr:row>62</xdr:row>
      <xdr:rowOff>114300</xdr:rowOff>
    </xdr:from>
    <xdr:to>
      <xdr:col>1</xdr:col>
      <xdr:colOff>91375</xdr:colOff>
      <xdr:row>78</xdr:row>
      <xdr:rowOff>171023</xdr:rowOff>
    </xdr:to>
    <xdr:pic>
      <xdr:nvPicPr>
        <xdr:cNvPr id="6" name="Grafik 5"/>
        <xdr:cNvPicPr>
          <a:picLocks noChangeAspect="1"/>
        </xdr:cNvPicPr>
      </xdr:nvPicPr>
      <xdr:blipFill>
        <a:blip xmlns:r="http://schemas.openxmlformats.org/officeDocument/2006/relationships" r:embed="rId2"/>
        <a:stretch>
          <a:fillRect/>
        </a:stretch>
      </xdr:blipFill>
      <xdr:spPr>
        <a:xfrm>
          <a:off x="104775" y="15840075"/>
          <a:ext cx="9228571" cy="3409524"/>
        </a:xfrm>
        <a:prstGeom prst="rect">
          <a:avLst/>
        </a:prstGeom>
      </xdr:spPr>
    </xdr:pic>
    <xdr:clientData/>
  </xdr:twoCellAnchor>
  <xdr:twoCellAnchor editAs="oneCell">
    <xdr:from>
      <xdr:col>0</xdr:col>
      <xdr:colOff>95250</xdr:colOff>
      <xdr:row>80</xdr:row>
      <xdr:rowOff>85725</xdr:rowOff>
    </xdr:from>
    <xdr:to>
      <xdr:col>4</xdr:col>
      <xdr:colOff>614811</xdr:colOff>
      <xdr:row>89</xdr:row>
      <xdr:rowOff>47393</xdr:rowOff>
    </xdr:to>
    <xdr:pic>
      <xdr:nvPicPr>
        <xdr:cNvPr id="7" name="Grafik 6"/>
        <xdr:cNvPicPr>
          <a:picLocks noChangeAspect="1"/>
        </xdr:cNvPicPr>
      </xdr:nvPicPr>
      <xdr:blipFill>
        <a:blip xmlns:r="http://schemas.openxmlformats.org/officeDocument/2006/relationships" r:embed="rId3"/>
        <a:stretch>
          <a:fillRect/>
        </a:stretch>
      </xdr:blipFill>
      <xdr:spPr>
        <a:xfrm>
          <a:off x="95250" y="20678775"/>
          <a:ext cx="12733333" cy="1847619"/>
        </a:xfrm>
        <a:prstGeom prst="rect">
          <a:avLst/>
        </a:prstGeom>
      </xdr:spPr>
    </xdr:pic>
    <xdr:clientData/>
  </xdr:twoCellAnchor>
  <xdr:twoCellAnchor editAs="oneCell">
    <xdr:from>
      <xdr:col>0</xdr:col>
      <xdr:colOff>153458</xdr:colOff>
      <xdr:row>1</xdr:row>
      <xdr:rowOff>191558</xdr:rowOff>
    </xdr:from>
    <xdr:to>
      <xdr:col>6</xdr:col>
      <xdr:colOff>253725</xdr:colOff>
      <xdr:row>31</xdr:row>
      <xdr:rowOff>405190</xdr:rowOff>
    </xdr:to>
    <xdr:pic>
      <xdr:nvPicPr>
        <xdr:cNvPr id="8" name="Grafik 7"/>
        <xdr:cNvPicPr>
          <a:picLocks noChangeAspect="1"/>
        </xdr:cNvPicPr>
      </xdr:nvPicPr>
      <xdr:blipFill>
        <a:blip xmlns:r="http://schemas.openxmlformats.org/officeDocument/2006/relationships" r:embed="rId4"/>
        <a:stretch>
          <a:fillRect/>
        </a:stretch>
      </xdr:blipFill>
      <xdr:spPr>
        <a:xfrm>
          <a:off x="153458" y="1027641"/>
          <a:ext cx="14218434" cy="6076799"/>
        </a:xfrm>
        <a:prstGeom prst="rect">
          <a:avLst/>
        </a:prstGeom>
      </xdr:spPr>
    </xdr:pic>
    <xdr:clientData/>
  </xdr:twoCellAnchor>
  <xdr:twoCellAnchor editAs="oneCell">
    <xdr:from>
      <xdr:col>0</xdr:col>
      <xdr:colOff>104775</xdr:colOff>
      <xdr:row>32</xdr:row>
      <xdr:rowOff>142875</xdr:rowOff>
    </xdr:from>
    <xdr:to>
      <xdr:col>7</xdr:col>
      <xdr:colOff>243012</xdr:colOff>
      <xdr:row>59</xdr:row>
      <xdr:rowOff>180263</xdr:rowOff>
    </xdr:to>
    <xdr:pic>
      <xdr:nvPicPr>
        <xdr:cNvPr id="9" name="Grafik 8"/>
        <xdr:cNvPicPr>
          <a:picLocks noChangeAspect="1"/>
        </xdr:cNvPicPr>
      </xdr:nvPicPr>
      <xdr:blipFill>
        <a:blip xmlns:r="http://schemas.openxmlformats.org/officeDocument/2006/relationships" r:embed="rId1"/>
        <a:stretch>
          <a:fillRect/>
        </a:stretch>
      </xdr:blipFill>
      <xdr:spPr>
        <a:xfrm>
          <a:off x="104775" y="8162925"/>
          <a:ext cx="15323809" cy="5695238"/>
        </a:xfrm>
        <a:prstGeom prst="rect">
          <a:avLst/>
        </a:prstGeom>
      </xdr:spPr>
    </xdr:pic>
    <xdr:clientData/>
  </xdr:twoCellAnchor>
  <xdr:twoCellAnchor editAs="oneCell">
    <xdr:from>
      <xdr:col>0</xdr:col>
      <xdr:colOff>104775</xdr:colOff>
      <xdr:row>62</xdr:row>
      <xdr:rowOff>114300</xdr:rowOff>
    </xdr:from>
    <xdr:to>
      <xdr:col>1</xdr:col>
      <xdr:colOff>91375</xdr:colOff>
      <xdr:row>78</xdr:row>
      <xdr:rowOff>171023</xdr:rowOff>
    </xdr:to>
    <xdr:pic>
      <xdr:nvPicPr>
        <xdr:cNvPr id="10" name="Grafik 9"/>
        <xdr:cNvPicPr>
          <a:picLocks noChangeAspect="1"/>
        </xdr:cNvPicPr>
      </xdr:nvPicPr>
      <xdr:blipFill>
        <a:blip xmlns:r="http://schemas.openxmlformats.org/officeDocument/2006/relationships" r:embed="rId2"/>
        <a:stretch>
          <a:fillRect/>
        </a:stretch>
      </xdr:blipFill>
      <xdr:spPr>
        <a:xfrm>
          <a:off x="104775" y="15840075"/>
          <a:ext cx="9228571" cy="3409524"/>
        </a:xfrm>
        <a:prstGeom prst="rect">
          <a:avLst/>
        </a:prstGeom>
      </xdr:spPr>
    </xdr:pic>
    <xdr:clientData/>
  </xdr:twoCellAnchor>
  <xdr:twoCellAnchor editAs="oneCell">
    <xdr:from>
      <xdr:col>0</xdr:col>
      <xdr:colOff>95250</xdr:colOff>
      <xdr:row>80</xdr:row>
      <xdr:rowOff>85725</xdr:rowOff>
    </xdr:from>
    <xdr:to>
      <xdr:col>4</xdr:col>
      <xdr:colOff>614811</xdr:colOff>
      <xdr:row>89</xdr:row>
      <xdr:rowOff>47393</xdr:rowOff>
    </xdr:to>
    <xdr:pic>
      <xdr:nvPicPr>
        <xdr:cNvPr id="11" name="Grafik 10"/>
        <xdr:cNvPicPr>
          <a:picLocks noChangeAspect="1"/>
        </xdr:cNvPicPr>
      </xdr:nvPicPr>
      <xdr:blipFill>
        <a:blip xmlns:r="http://schemas.openxmlformats.org/officeDocument/2006/relationships" r:embed="rId3"/>
        <a:stretch>
          <a:fillRect/>
        </a:stretch>
      </xdr:blipFill>
      <xdr:spPr>
        <a:xfrm>
          <a:off x="95250" y="20678775"/>
          <a:ext cx="12733333" cy="1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171450</xdr:colOff>
      <xdr:row>29</xdr:row>
      <xdr:rowOff>95250</xdr:rowOff>
    </xdr:from>
    <xdr:ext cx="6491457" cy="705193"/>
    <mc:AlternateContent xmlns:mc="http://schemas.openxmlformats.org/markup-compatibility/2006" xmlns:a14="http://schemas.microsoft.com/office/drawing/2010/main">
      <mc:Choice Requires="a14">
        <xdr:sp macro="" textlink="">
          <xdr:nvSpPr>
            <xdr:cNvPr id="4" name="Textfeld 3"/>
            <xdr:cNvSpPr txBox="1"/>
          </xdr:nvSpPr>
          <xdr:spPr>
            <a:xfrm>
              <a:off x="171450" y="16487775"/>
              <a:ext cx="6491457" cy="705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DE" sz="1100">
                  <a:solidFill>
                    <a:schemeClr val="tx1"/>
                  </a:solidFill>
                  <a:effectLst/>
                  <a:ea typeface="+mn-ea"/>
                  <a:cs typeface="+mn-cs"/>
                </a:rPr>
                <a:t>= </a:t>
              </a:r>
              <a14:m>
                <m:oMath xmlns:m="http://schemas.openxmlformats.org/officeDocument/2006/math">
                  <m:f>
                    <m:fPr>
                      <m:ctrlPr>
                        <a:rPr lang="de-DE" sz="1800" i="1">
                          <a:solidFill>
                            <a:schemeClr val="tx1"/>
                          </a:solidFill>
                          <a:effectLst/>
                          <a:latin typeface="Cambria Math" panose="02040503050406030204" pitchFamily="18" charset="0"/>
                          <a:ea typeface="+mn-ea"/>
                          <a:cs typeface="+mn-cs"/>
                        </a:rPr>
                      </m:ctrlPr>
                    </m:fPr>
                    <m:num>
                      <m:r>
                        <a:rPr lang="de-DE" sz="1800" b="0" i="1">
                          <a:solidFill>
                            <a:schemeClr val="tx1"/>
                          </a:solidFill>
                          <a:effectLst/>
                          <a:latin typeface="Cambria Math" panose="02040503050406030204" pitchFamily="18" charset="0"/>
                          <a:ea typeface="+mn-ea"/>
                          <a:cs typeface="+mn-cs"/>
                        </a:rPr>
                        <m:t> </m:t>
                      </m:r>
                      <m:d>
                        <m:dPr>
                          <m:ctrlPr>
                            <a:rPr lang="de-DE" sz="1800" i="1">
                              <a:solidFill>
                                <a:schemeClr val="tx1"/>
                              </a:solidFill>
                              <a:effectLst/>
                              <a:latin typeface="Cambria Math" panose="02040503050406030204" pitchFamily="18" charset="0"/>
                              <a:ea typeface="+mn-ea"/>
                              <a:cs typeface="+mn-cs"/>
                            </a:rPr>
                          </m:ctrlPr>
                        </m:dPr>
                        <m:e>
                          <m:d>
                            <m:dPr>
                              <m:ctrlPr>
                                <a:rPr lang="de-DE" sz="1800" i="1">
                                  <a:solidFill>
                                    <a:schemeClr val="tx1"/>
                                  </a:solidFill>
                                  <a:effectLst/>
                                  <a:latin typeface="Cambria Math" panose="02040503050406030204" pitchFamily="18" charset="0"/>
                                  <a:ea typeface="+mn-ea"/>
                                  <a:cs typeface="+mn-cs"/>
                                </a:rPr>
                              </m:ctrlPr>
                            </m:dPr>
                            <m:e>
                              <m:f>
                                <m:fPr>
                                  <m:ctrlPr>
                                    <a:rPr lang="de-DE" sz="1800" i="1">
                                      <a:solidFill>
                                        <a:schemeClr val="tx1"/>
                                      </a:solidFill>
                                      <a:effectLst/>
                                      <a:latin typeface="Cambria Math" panose="02040503050406030204" pitchFamily="18" charset="0"/>
                                      <a:ea typeface="+mn-ea"/>
                                      <a:cs typeface="+mn-cs"/>
                                    </a:rPr>
                                  </m:ctrlPr>
                                </m:fPr>
                                <m:num>
                                  <m:r>
                                    <a:rPr lang="de-DE" sz="1800" b="0" i="1">
                                      <a:solidFill>
                                        <a:schemeClr val="tx1"/>
                                      </a:solidFill>
                                      <a:effectLst/>
                                      <a:latin typeface="Cambria Math" panose="02040503050406030204" pitchFamily="18" charset="0"/>
                                      <a:ea typeface="+mn-ea"/>
                                      <a:cs typeface="+mn-cs"/>
                                    </a:rPr>
                                    <m:t>∑</m:t>
                                  </m:r>
                                  <m:r>
                                    <a:rPr lang="de-DE" sz="1800" b="0" i="1">
                                      <a:solidFill>
                                        <a:schemeClr val="tx1"/>
                                      </a:solidFill>
                                      <a:effectLst/>
                                      <a:latin typeface="Cambria Math" panose="02040503050406030204" pitchFamily="18" charset="0"/>
                                      <a:ea typeface="+mn-ea"/>
                                      <a:cs typeface="+mn-cs"/>
                                    </a:rPr>
                                    <m:t>𝑔𝑒𝑙𝑖𝑒𝑓𝑒𝑟𝑡𝑒</m:t>
                                  </m:r>
                                  <m:r>
                                    <a:rPr lang="de-DE" sz="1800" b="0" i="1">
                                      <a:solidFill>
                                        <a:schemeClr val="tx1"/>
                                      </a:solidFill>
                                      <a:effectLst/>
                                      <a:latin typeface="Cambria Math" panose="02040503050406030204" pitchFamily="18" charset="0"/>
                                      <a:ea typeface="+mn-ea"/>
                                      <a:cs typeface="+mn-cs"/>
                                    </a:rPr>
                                    <m:t> </m:t>
                                  </m:r>
                                  <m:r>
                                    <a:rPr lang="de-DE" sz="1800" b="0" i="1">
                                      <a:solidFill>
                                        <a:schemeClr val="tx1"/>
                                      </a:solidFill>
                                      <a:effectLst/>
                                      <a:latin typeface="Cambria Math" panose="02040503050406030204" pitchFamily="18" charset="0"/>
                                      <a:ea typeface="+mn-ea"/>
                                      <a:cs typeface="+mn-cs"/>
                                    </a:rPr>
                                    <m:t>𝑀𝑖𝑙𝑐h𝑚𝑒𝑛𝑔𝑒</m:t>
                                  </m:r>
                                  <m:r>
                                    <a:rPr lang="de-DE" sz="1800" b="0" i="1">
                                      <a:solidFill>
                                        <a:schemeClr val="tx1"/>
                                      </a:solidFill>
                                      <a:effectLst/>
                                      <a:latin typeface="Cambria Math" panose="02040503050406030204" pitchFamily="18" charset="0"/>
                                      <a:ea typeface="+mn-ea"/>
                                      <a:cs typeface="+mn-cs"/>
                                    </a:rPr>
                                    <m:t> </m:t>
                                  </m:r>
                                  <m:r>
                                    <a:rPr lang="de-DE" sz="1800" b="0" i="1">
                                      <a:solidFill>
                                        <a:schemeClr val="tx1"/>
                                      </a:solidFill>
                                      <a:effectLst/>
                                      <a:latin typeface="Cambria Math" panose="02040503050406030204" pitchFamily="18" charset="0"/>
                                      <a:ea typeface="+mn-ea"/>
                                      <a:cs typeface="+mn-cs"/>
                                    </a:rPr>
                                    <m:t>𝑁𝑜𝑣𝑒𝑚𝑏𝑒𝑟</m:t>
                                  </m:r>
                                  <m:r>
                                    <a:rPr lang="de-DE" sz="1800" b="0" i="1">
                                      <a:solidFill>
                                        <a:schemeClr val="tx1"/>
                                      </a:solidFill>
                                      <a:effectLst/>
                                      <a:latin typeface="Cambria Math" panose="02040503050406030204" pitchFamily="18" charset="0"/>
                                      <a:ea typeface="+mn-ea"/>
                                      <a:cs typeface="+mn-cs"/>
                                    </a:rPr>
                                    <m:t> (</m:t>
                                  </m:r>
                                  <m:r>
                                    <a:rPr lang="de-DE" sz="1800" b="0" i="1">
                                      <a:solidFill>
                                        <a:schemeClr val="tx1"/>
                                      </a:solidFill>
                                      <a:effectLst/>
                                      <a:latin typeface="Cambria Math" panose="02040503050406030204" pitchFamily="18" charset="0"/>
                                      <a:ea typeface="+mn-ea"/>
                                      <a:cs typeface="+mn-cs"/>
                                    </a:rPr>
                                    <m:t>𝑘𝑔</m:t>
                                  </m:r>
                                  <m:r>
                                    <a:rPr lang="de-DE" sz="1800" b="0" i="1">
                                      <a:solidFill>
                                        <a:schemeClr val="tx1"/>
                                      </a:solidFill>
                                      <a:effectLst/>
                                      <a:latin typeface="Cambria Math" panose="02040503050406030204" pitchFamily="18" charset="0"/>
                                      <a:ea typeface="+mn-ea"/>
                                      <a:cs typeface="+mn-cs"/>
                                    </a:rPr>
                                    <m:t>)  +</m:t>
                                  </m:r>
                                  <m:nary>
                                    <m:naryPr>
                                      <m:chr m:val="∑"/>
                                      <m:subHide m:val="on"/>
                                      <m:supHide m:val="on"/>
                                      <m:ctrlPr>
                                        <a:rPr lang="de-DE" sz="1800" i="1">
                                          <a:solidFill>
                                            <a:schemeClr val="tx1"/>
                                          </a:solidFill>
                                          <a:effectLst/>
                                          <a:latin typeface="Cambria Math" panose="02040503050406030204" pitchFamily="18" charset="0"/>
                                          <a:ea typeface="+mn-ea"/>
                                          <a:cs typeface="+mn-cs"/>
                                        </a:rPr>
                                      </m:ctrlPr>
                                    </m:naryPr>
                                    <m:sub/>
                                    <m:sup/>
                                    <m:e>
                                      <m:r>
                                        <a:rPr lang="de-DE" sz="1800" i="1">
                                          <a:solidFill>
                                            <a:schemeClr val="tx1"/>
                                          </a:solidFill>
                                          <a:effectLst/>
                                          <a:latin typeface="Cambria Math" panose="02040503050406030204" pitchFamily="18" charset="0"/>
                                          <a:ea typeface="+mn-ea"/>
                                          <a:cs typeface="+mn-cs"/>
                                        </a:rPr>
                                        <m:t>𝑔𝑒𝑙𝑖𝑒𝑓𝑒𝑟𝑡𝑒</m:t>
                                      </m:r>
                                      <m:r>
                                        <a:rPr lang="de-DE" sz="1800" i="1">
                                          <a:solidFill>
                                            <a:schemeClr val="tx1"/>
                                          </a:solidFill>
                                          <a:effectLst/>
                                          <a:latin typeface="Cambria Math" panose="02040503050406030204" pitchFamily="18" charset="0"/>
                                          <a:ea typeface="+mn-ea"/>
                                          <a:cs typeface="+mn-cs"/>
                                        </a:rPr>
                                        <m:t> </m:t>
                                      </m:r>
                                      <m:r>
                                        <a:rPr lang="de-DE" sz="1800" i="1">
                                          <a:solidFill>
                                            <a:schemeClr val="tx1"/>
                                          </a:solidFill>
                                          <a:effectLst/>
                                          <a:latin typeface="Cambria Math" panose="02040503050406030204" pitchFamily="18" charset="0"/>
                                          <a:ea typeface="+mn-ea"/>
                                          <a:cs typeface="+mn-cs"/>
                                        </a:rPr>
                                        <m:t>𝑀𝑖𝑙𝑐h𝑚𝑒𝑛𝑔𝑒</m:t>
                                      </m:r>
                                      <m:r>
                                        <a:rPr lang="de-DE" sz="1800" i="1">
                                          <a:solidFill>
                                            <a:schemeClr val="tx1"/>
                                          </a:solidFill>
                                          <a:effectLst/>
                                          <a:latin typeface="Cambria Math" panose="02040503050406030204" pitchFamily="18" charset="0"/>
                                          <a:ea typeface="+mn-ea"/>
                                          <a:cs typeface="+mn-cs"/>
                                        </a:rPr>
                                        <m:t> </m:t>
                                      </m:r>
                                      <m:r>
                                        <a:rPr lang="de-DE" sz="1800" i="1">
                                          <a:solidFill>
                                            <a:schemeClr val="tx1"/>
                                          </a:solidFill>
                                          <a:effectLst/>
                                          <a:latin typeface="Cambria Math" panose="02040503050406030204" pitchFamily="18" charset="0"/>
                                          <a:ea typeface="+mn-ea"/>
                                          <a:cs typeface="+mn-cs"/>
                                        </a:rPr>
                                        <m:t>𝐷𝑒𝑧𝑒𝑚𝑏𝑒𝑟</m:t>
                                      </m:r>
                                      <m:r>
                                        <a:rPr lang="de-DE" sz="1800" i="1">
                                          <a:solidFill>
                                            <a:schemeClr val="tx1"/>
                                          </a:solidFill>
                                          <a:effectLst/>
                                          <a:latin typeface="Cambria Math" panose="02040503050406030204" pitchFamily="18" charset="0"/>
                                          <a:ea typeface="+mn-ea"/>
                                          <a:cs typeface="+mn-cs"/>
                                        </a:rPr>
                                        <m:t> </m:t>
                                      </m:r>
                                      <m:d>
                                        <m:dPr>
                                          <m:ctrlPr>
                                            <a:rPr lang="de-DE" sz="1800" i="1">
                                              <a:solidFill>
                                                <a:schemeClr val="tx1"/>
                                              </a:solidFill>
                                              <a:effectLst/>
                                              <a:latin typeface="Cambria Math" panose="02040503050406030204" pitchFamily="18" charset="0"/>
                                              <a:ea typeface="+mn-ea"/>
                                              <a:cs typeface="+mn-cs"/>
                                            </a:rPr>
                                          </m:ctrlPr>
                                        </m:dPr>
                                        <m:e>
                                          <m:r>
                                            <a:rPr lang="de-DE" sz="1800" i="1">
                                              <a:solidFill>
                                                <a:schemeClr val="tx1"/>
                                              </a:solidFill>
                                              <a:effectLst/>
                                              <a:latin typeface="Cambria Math" panose="02040503050406030204" pitchFamily="18" charset="0"/>
                                              <a:ea typeface="+mn-ea"/>
                                              <a:cs typeface="+mn-cs"/>
                                            </a:rPr>
                                            <m:t>𝑘𝑔</m:t>
                                          </m:r>
                                        </m:e>
                                      </m:d>
                                      <m:r>
                                        <a:rPr lang="de-DE" sz="1800" b="0" i="1">
                                          <a:solidFill>
                                            <a:schemeClr val="tx1"/>
                                          </a:solidFill>
                                          <a:effectLst/>
                                          <a:latin typeface="Cambria Math" panose="02040503050406030204" pitchFamily="18" charset="0"/>
                                          <a:ea typeface="+mn-ea"/>
                                          <a:cs typeface="+mn-cs"/>
                                        </a:rPr>
                                        <m:t> </m:t>
                                      </m:r>
                                    </m:e>
                                  </m:nary>
                                </m:num>
                                <m:den>
                                  <m:r>
                                    <a:rPr lang="de-DE" sz="1800" i="1">
                                      <a:solidFill>
                                        <a:schemeClr val="tx1"/>
                                      </a:solidFill>
                                      <a:effectLst/>
                                      <a:latin typeface="Cambria Math" panose="02040503050406030204" pitchFamily="18" charset="0"/>
                                      <a:ea typeface="+mn-ea"/>
                                      <a:cs typeface="+mn-cs"/>
                                    </a:rPr>
                                    <m:t>𝐷𝑢𝑟𝑐h𝑠𝑐h𝑛𝑖𝑡𝑡𝑙𝑖𝑐h𝑒𝑟</m:t>
                                  </m:r>
                                  <m:r>
                                    <a:rPr lang="de-DE" sz="1800" i="1">
                                      <a:solidFill>
                                        <a:schemeClr val="tx1"/>
                                      </a:solidFill>
                                      <a:effectLst/>
                                      <a:latin typeface="Cambria Math" panose="02040503050406030204" pitchFamily="18" charset="0"/>
                                      <a:ea typeface="+mn-ea"/>
                                      <a:cs typeface="+mn-cs"/>
                                    </a:rPr>
                                    <m:t> </m:t>
                                  </m:r>
                                  <m:r>
                                    <a:rPr lang="de-DE" sz="1800" i="1">
                                      <a:solidFill>
                                        <a:schemeClr val="tx1"/>
                                      </a:solidFill>
                                      <a:effectLst/>
                                      <a:latin typeface="Cambria Math" panose="02040503050406030204" pitchFamily="18" charset="0"/>
                                      <a:ea typeface="+mn-ea"/>
                                      <a:cs typeface="+mn-cs"/>
                                    </a:rPr>
                                    <m:t>𝑀𝑖𝑙𝑐h𝑘𝑢h𝑏𝑒𝑠𝑡𝑎𝑛𝑑</m:t>
                                  </m:r>
                                  <m:r>
                                    <a:rPr lang="de-DE" sz="1800" i="1">
                                      <a:solidFill>
                                        <a:schemeClr val="tx1"/>
                                      </a:solidFill>
                                      <a:effectLst/>
                                      <a:latin typeface="Cambria Math" panose="02040503050406030204" pitchFamily="18" charset="0"/>
                                      <a:ea typeface="+mn-ea"/>
                                      <a:cs typeface="+mn-cs"/>
                                    </a:rPr>
                                    <m:t>  </m:t>
                                  </m:r>
                                  <m:r>
                                    <a:rPr lang="de-DE" sz="1800" b="0" i="1">
                                      <a:solidFill>
                                        <a:schemeClr val="tx1"/>
                                      </a:solidFill>
                                      <a:effectLst/>
                                      <a:latin typeface="Cambria Math" panose="02040503050406030204" pitchFamily="18" charset="0"/>
                                      <a:ea typeface="+mn-ea"/>
                                      <a:cs typeface="+mn-cs"/>
                                    </a:rPr>
                                    <m:t>𝑁𝑜𝑣𝑒𝑚𝑏𝑒𝑟</m:t>
                                  </m:r>
                                  <m:r>
                                    <a:rPr lang="de-DE" sz="1800" b="0" i="1">
                                      <a:solidFill>
                                        <a:schemeClr val="tx1"/>
                                      </a:solidFill>
                                      <a:effectLst/>
                                      <a:latin typeface="Cambria Math" panose="02040503050406030204" pitchFamily="18" charset="0"/>
                                      <a:ea typeface="+mn-ea"/>
                                      <a:cs typeface="+mn-cs"/>
                                    </a:rPr>
                                    <m:t> </m:t>
                                  </m:r>
                                  <m:r>
                                    <a:rPr lang="de-DE" sz="1800" b="0" i="1">
                                      <a:solidFill>
                                        <a:schemeClr val="tx1"/>
                                      </a:solidFill>
                                      <a:effectLst/>
                                      <a:latin typeface="Cambria Math" panose="02040503050406030204" pitchFamily="18" charset="0"/>
                                      <a:ea typeface="+mn-ea"/>
                                      <a:cs typeface="+mn-cs"/>
                                    </a:rPr>
                                    <m:t>𝑏𝑖𝑠</m:t>
                                  </m:r>
                                  <m:r>
                                    <a:rPr lang="de-DE" sz="1800" b="0" i="1">
                                      <a:solidFill>
                                        <a:schemeClr val="tx1"/>
                                      </a:solidFill>
                                      <a:effectLst/>
                                      <a:latin typeface="Cambria Math" panose="02040503050406030204" pitchFamily="18" charset="0"/>
                                      <a:ea typeface="+mn-ea"/>
                                      <a:cs typeface="+mn-cs"/>
                                    </a:rPr>
                                    <m:t> </m:t>
                                  </m:r>
                                  <m:r>
                                    <a:rPr lang="de-DE" sz="1800" i="1">
                                      <a:solidFill>
                                        <a:schemeClr val="tx1"/>
                                      </a:solidFill>
                                      <a:effectLst/>
                                      <a:latin typeface="Cambria Math" panose="02040503050406030204" pitchFamily="18" charset="0"/>
                                      <a:ea typeface="+mn-ea"/>
                                      <a:cs typeface="+mn-cs"/>
                                    </a:rPr>
                                    <m:t>𝐷𝑒𝑧𝑒𝑚𝑏𝑒𝑟</m:t>
                                  </m:r>
                                  <m:r>
                                    <a:rPr lang="de-DE" sz="1800" b="0" i="1">
                                      <a:solidFill>
                                        <a:schemeClr val="tx1"/>
                                      </a:solidFill>
                                      <a:effectLst/>
                                      <a:latin typeface="Cambria Math" panose="02040503050406030204" pitchFamily="18" charset="0"/>
                                      <a:ea typeface="+mn-ea"/>
                                      <a:cs typeface="+mn-cs"/>
                                    </a:rPr>
                                    <m:t> 2024</m:t>
                                  </m:r>
                                </m:den>
                              </m:f>
                            </m:e>
                          </m:d>
                        </m:e>
                      </m:d>
                    </m:num>
                    <m:den>
                      <m:r>
                        <a:rPr lang="de-DE" sz="1800" i="1">
                          <a:solidFill>
                            <a:schemeClr val="tx1"/>
                          </a:solidFill>
                          <a:effectLst/>
                          <a:latin typeface="Cambria Math" panose="02040503050406030204" pitchFamily="18" charset="0"/>
                          <a:ea typeface="+mn-ea"/>
                          <a:cs typeface="+mn-cs"/>
                        </a:rPr>
                        <m:t>61 (</m:t>
                      </m:r>
                      <m:r>
                        <a:rPr lang="de-DE" sz="1800" i="1">
                          <a:solidFill>
                            <a:schemeClr val="tx1"/>
                          </a:solidFill>
                          <a:effectLst/>
                          <a:latin typeface="Cambria Math" panose="02040503050406030204" pitchFamily="18" charset="0"/>
                          <a:ea typeface="+mn-ea"/>
                          <a:cs typeface="+mn-cs"/>
                        </a:rPr>
                        <m:t>𝑑</m:t>
                      </m:r>
                      <m:r>
                        <a:rPr lang="de-DE" sz="1800" i="1">
                          <a:solidFill>
                            <a:schemeClr val="tx1"/>
                          </a:solidFill>
                          <a:effectLst/>
                          <a:latin typeface="Cambria Math" panose="02040503050406030204" pitchFamily="18" charset="0"/>
                          <a:ea typeface="+mn-ea"/>
                          <a:cs typeface="+mn-cs"/>
                        </a:rPr>
                        <m:t>)</m:t>
                      </m:r>
                    </m:den>
                  </m:f>
                </m:oMath>
              </a14:m>
              <a:endParaRPr lang="de-DE" sz="1100"/>
            </a:p>
          </xdr:txBody>
        </xdr:sp>
      </mc:Choice>
      <mc:Fallback xmlns="">
        <xdr:sp macro="" textlink="">
          <xdr:nvSpPr>
            <xdr:cNvPr id="4" name="Textfeld 3"/>
            <xdr:cNvSpPr txBox="1"/>
          </xdr:nvSpPr>
          <xdr:spPr>
            <a:xfrm>
              <a:off x="171450" y="16487775"/>
              <a:ext cx="6491457" cy="705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DE" sz="1100">
                  <a:solidFill>
                    <a:schemeClr val="tx1"/>
                  </a:solidFill>
                  <a:effectLst/>
                  <a:ea typeface="+mn-ea"/>
                  <a:cs typeface="+mn-cs"/>
                </a:rPr>
                <a:t>= </a:t>
              </a:r>
              <a:r>
                <a:rPr lang="de-DE" sz="1800" i="0">
                  <a:solidFill>
                    <a:schemeClr val="tx1"/>
                  </a:solidFill>
                  <a:effectLst/>
                  <a:latin typeface="Cambria Math" panose="02040503050406030204" pitchFamily="18" charset="0"/>
                  <a:ea typeface="+mn-ea"/>
                  <a:cs typeface="+mn-cs"/>
                </a:rPr>
                <a:t>(</a:t>
              </a:r>
              <a:r>
                <a:rPr lang="de-DE" sz="1800" b="0" i="0">
                  <a:solidFill>
                    <a:schemeClr val="tx1"/>
                  </a:solidFill>
                  <a:effectLst/>
                  <a:latin typeface="Cambria Math" panose="02040503050406030204" pitchFamily="18" charset="0"/>
                  <a:ea typeface="+mn-ea"/>
                  <a:cs typeface="+mn-cs"/>
                </a:rPr>
                <a:t> (((∑𝑔𝑒𝑙𝑖𝑒𝑓𝑒𝑟𝑡𝑒 𝑀𝑖𝑙𝑐ℎ𝑚𝑒𝑛𝑔𝑒 𝑁𝑜𝑣𝑒𝑚𝑏𝑒𝑟 (𝑘𝑔)  +∑▒〖</a:t>
              </a:r>
              <a:r>
                <a:rPr lang="de-DE" sz="1800" i="0">
                  <a:solidFill>
                    <a:schemeClr val="tx1"/>
                  </a:solidFill>
                  <a:effectLst/>
                  <a:latin typeface="Cambria Math" panose="02040503050406030204" pitchFamily="18" charset="0"/>
                  <a:ea typeface="+mn-ea"/>
                  <a:cs typeface="+mn-cs"/>
                </a:rPr>
                <a:t>𝑔𝑒𝑙𝑖𝑒𝑓𝑒𝑟𝑡𝑒 𝑀𝑖𝑙𝑐ℎ𝑚𝑒𝑛𝑔𝑒 𝐷𝑒𝑧𝑒𝑚𝑏𝑒𝑟 (𝑘𝑔)</a:t>
              </a:r>
              <a:r>
                <a:rPr lang="de-DE" sz="1800" b="0" i="0">
                  <a:solidFill>
                    <a:schemeClr val="tx1"/>
                  </a:solidFill>
                  <a:effectLst/>
                  <a:latin typeface="Cambria Math" panose="02040503050406030204" pitchFamily="18" charset="0"/>
                  <a:ea typeface="+mn-ea"/>
                  <a:cs typeface="+mn-cs"/>
                </a:rPr>
                <a:t>  〗)/(</a:t>
              </a:r>
              <a:r>
                <a:rPr lang="de-DE" sz="1800" i="0">
                  <a:solidFill>
                    <a:schemeClr val="tx1"/>
                  </a:solidFill>
                  <a:effectLst/>
                  <a:latin typeface="Cambria Math" panose="02040503050406030204" pitchFamily="18" charset="0"/>
                  <a:ea typeface="+mn-ea"/>
                  <a:cs typeface="+mn-cs"/>
                </a:rPr>
                <a:t>𝐷𝑢𝑟𝑐ℎ𝑠𝑐ℎ𝑛𝑖𝑡𝑡𝑙𝑖𝑐ℎ𝑒𝑟 𝑀𝑖𝑙𝑐ℎ𝑘𝑢ℎ𝑏𝑒𝑠𝑡𝑎𝑛𝑑  </a:t>
              </a:r>
              <a:r>
                <a:rPr lang="de-DE" sz="1800" b="0" i="0">
                  <a:solidFill>
                    <a:schemeClr val="tx1"/>
                  </a:solidFill>
                  <a:effectLst/>
                  <a:latin typeface="Cambria Math" panose="02040503050406030204" pitchFamily="18" charset="0"/>
                  <a:ea typeface="+mn-ea"/>
                  <a:cs typeface="+mn-cs"/>
                </a:rPr>
                <a:t>𝑁𝑜𝑣𝑒𝑚𝑏𝑒𝑟 𝑏𝑖𝑠 </a:t>
              </a:r>
              <a:r>
                <a:rPr lang="de-DE" sz="1800" i="0">
                  <a:solidFill>
                    <a:schemeClr val="tx1"/>
                  </a:solidFill>
                  <a:effectLst/>
                  <a:latin typeface="Cambria Math" panose="02040503050406030204" pitchFamily="18" charset="0"/>
                  <a:ea typeface="+mn-ea"/>
                  <a:cs typeface="+mn-cs"/>
                </a:rPr>
                <a:t>𝐷𝑒𝑧𝑒𝑚𝑏𝑒𝑟</a:t>
              </a:r>
              <a:r>
                <a:rPr lang="de-DE" sz="1800" b="0" i="0">
                  <a:solidFill>
                    <a:schemeClr val="tx1"/>
                  </a:solidFill>
                  <a:effectLst/>
                  <a:latin typeface="Cambria Math" panose="02040503050406030204" pitchFamily="18" charset="0"/>
                  <a:ea typeface="+mn-ea"/>
                  <a:cs typeface="+mn-cs"/>
                </a:rPr>
                <a:t> 2024))))/(</a:t>
              </a:r>
              <a:r>
                <a:rPr lang="de-DE" sz="1800" i="0">
                  <a:solidFill>
                    <a:schemeClr val="tx1"/>
                  </a:solidFill>
                  <a:effectLst/>
                  <a:latin typeface="Cambria Math" panose="02040503050406030204" pitchFamily="18" charset="0"/>
                  <a:ea typeface="+mn-ea"/>
                  <a:cs typeface="+mn-cs"/>
                </a:rPr>
                <a:t>61 (𝑑))</a:t>
              </a:r>
              <a:endParaRPr lang="de-DE" sz="1100"/>
            </a:p>
          </xdr:txBody>
        </xdr:sp>
      </mc:Fallback>
    </mc:AlternateContent>
    <xdr:clientData/>
  </xdr:oneCellAnchor>
  <xdr:oneCellAnchor>
    <xdr:from>
      <xdr:col>8</xdr:col>
      <xdr:colOff>38100</xdr:colOff>
      <xdr:row>22</xdr:row>
      <xdr:rowOff>114300</xdr:rowOff>
    </xdr:from>
    <xdr:ext cx="6146939" cy="334579"/>
    <mc:AlternateContent xmlns:mc="http://schemas.openxmlformats.org/markup-compatibility/2006" xmlns:a14="http://schemas.microsoft.com/office/drawing/2010/main">
      <mc:Choice Requires="a14">
        <xdr:sp macro="" textlink="">
          <xdr:nvSpPr>
            <xdr:cNvPr id="5" name="Textfeld 4"/>
            <xdr:cNvSpPr txBox="1"/>
          </xdr:nvSpPr>
          <xdr:spPr>
            <a:xfrm>
              <a:off x="9553575" y="5076825"/>
              <a:ext cx="6146939" cy="334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DE" sz="1050" b="0" i="0">
                  <a:solidFill>
                    <a:schemeClr val="tx1"/>
                  </a:solidFill>
                  <a:latin typeface="+mn-lt"/>
                  <a:ea typeface="+mn-ea"/>
                  <a:cs typeface="+mn-cs"/>
                </a:rPr>
                <a:t>= 𝑹𝒆𝒇𝒆𝒓𝒆𝒏𝒛𝒘𝒆𝒓𝒕 𝒅𝒆𝒓 𝑻𝒂𝒈𝒆𝒔𝒎𝒊𝒍𝒄𝒉𝒎𝒆𝒏𝒈𝒆 𝒑𝒓𝒐 𝑻𝒊𝒆𝒓 (𝒌𝒈∕𝒅)𝒙 𝒅𝒖𝒓𝒄𝒉𝒔𝒄𝒉𝒏𝒊𝒕𝒕𝒍𝒊𝒄𝒉𝒆𝒓 𝑴𝒊𝒍𝒄𝒉𝒌𝒖𝒉𝒃𝒆𝒔𝒕𝒂𝒏𝒅  </a:t>
              </a:r>
            </a:p>
            <a:p>
              <a14:m>
                <m:oMath xmlns:m="http://schemas.openxmlformats.org/officeDocument/2006/math">
                  <m:r>
                    <a:rPr lang="de-DE" sz="1100" b="1" i="1">
                      <a:solidFill>
                        <a:schemeClr val="tx1"/>
                      </a:solidFill>
                      <a:effectLst/>
                      <a:latin typeface="Cambria Math" panose="02040503050406030204" pitchFamily="18" charset="0"/>
                      <a:ea typeface="+mn-ea"/>
                      <a:cs typeface="+mn-cs"/>
                    </a:rPr>
                    <m:t>  </m:t>
                  </m:r>
                  <m:r>
                    <a:rPr lang="de-DE" sz="1100" b="1" i="1">
                      <a:solidFill>
                        <a:schemeClr val="tx1"/>
                      </a:solidFill>
                      <a:effectLst/>
                      <a:latin typeface="Cambria Math" panose="02040503050406030204" pitchFamily="18" charset="0"/>
                      <a:ea typeface="+mn-ea"/>
                      <a:cs typeface="+mn-cs"/>
                    </a:rPr>
                    <m:t>𝒘</m:t>
                  </m:r>
                  <m:r>
                    <a:rPr lang="de-DE" sz="1100" b="1" i="1">
                      <a:solidFill>
                        <a:schemeClr val="tx1"/>
                      </a:solidFill>
                      <a:effectLst/>
                      <a:latin typeface="Cambria Math" panose="02040503050406030204" pitchFamily="18" charset="0"/>
                      <a:ea typeface="+mn-ea"/>
                      <a:cs typeface="+mn-cs"/>
                    </a:rPr>
                    <m:t>ä</m:t>
                  </m:r>
                  <m:r>
                    <a:rPr lang="de-DE" sz="1100" b="1" i="1">
                      <a:solidFill>
                        <a:schemeClr val="tx1"/>
                      </a:solidFill>
                      <a:effectLst/>
                      <a:latin typeface="Cambria Math" panose="02040503050406030204" pitchFamily="18" charset="0"/>
                      <a:ea typeface="+mn-ea"/>
                      <a:cs typeface="+mn-cs"/>
                    </a:rPr>
                    <m:t>𝒉𝒓𝒆𝒏𝒅</m:t>
                  </m:r>
                  <m:r>
                    <a:rPr lang="de-DE" sz="1100" b="1" i="1">
                      <a:solidFill>
                        <a:schemeClr val="tx1"/>
                      </a:solidFill>
                      <a:effectLst/>
                      <a:latin typeface="Cambria Math" panose="02040503050406030204" pitchFamily="18" charset="0"/>
                      <a:ea typeface="+mn-ea"/>
                      <a:cs typeface="+mn-cs"/>
                    </a:rPr>
                    <m:t> </m:t>
                  </m:r>
                  <m:r>
                    <a:rPr lang="de-DE" sz="1100" b="1" i="1">
                      <a:solidFill>
                        <a:schemeClr val="tx1"/>
                      </a:solidFill>
                      <a:effectLst/>
                      <a:latin typeface="Cambria Math" panose="02040503050406030204" pitchFamily="18" charset="0"/>
                      <a:ea typeface="+mn-ea"/>
                      <a:cs typeface="+mn-cs"/>
                    </a:rPr>
                    <m:t>𝒅𝒆𝒔</m:t>
                  </m:r>
                  <m:r>
                    <a:rPr lang="de-DE" sz="1100" b="1" i="1">
                      <a:solidFill>
                        <a:schemeClr val="tx1"/>
                      </a:solidFill>
                      <a:effectLst/>
                      <a:latin typeface="Cambria Math" panose="02040503050406030204" pitchFamily="18" charset="0"/>
                      <a:ea typeface="+mn-ea"/>
                      <a:cs typeface="+mn-cs"/>
                    </a:rPr>
                    <m:t> </m:t>
                  </m:r>
                  <m:r>
                    <a:rPr lang="de-DE" sz="1100" b="1" i="1">
                      <a:solidFill>
                        <a:schemeClr val="tx1"/>
                      </a:solidFill>
                      <a:effectLst/>
                      <a:latin typeface="Cambria Math" panose="02040503050406030204" pitchFamily="18" charset="0"/>
                      <a:ea typeface="+mn-ea"/>
                      <a:cs typeface="+mn-cs"/>
                    </a:rPr>
                    <m:t>𝑽𝒆𝒓𝒃𝒓𝒊𝒏𝒈𝒖𝒏𝒈𝒔𝒗𝒆𝒓𝒃𝒐𝒕𝒆𝒔</m:t>
                  </m:r>
                  <m:r>
                    <a:rPr lang="de-DE" sz="1100" b="1" i="1">
                      <a:solidFill>
                        <a:schemeClr val="tx1"/>
                      </a:solidFill>
                      <a:effectLst/>
                      <a:latin typeface="Cambria Math" panose="02040503050406030204" pitchFamily="18" charset="0"/>
                      <a:ea typeface="+mn-ea"/>
                      <a:cs typeface="+mn-cs"/>
                    </a:rPr>
                    <m:t> </m:t>
                  </m:r>
                </m:oMath>
              </a14:m>
              <a:r>
                <a:rPr lang="de-DE" sz="1050" b="0" i="0">
                  <a:solidFill>
                    <a:schemeClr val="tx1"/>
                  </a:solidFill>
                  <a:latin typeface="+mn-lt"/>
                  <a:ea typeface="+mn-ea"/>
                  <a:cs typeface="+mn-cs"/>
                </a:rPr>
                <a:t> 𝒙 𝑬𝒊𝒏𝒌𝒐𝒎𝒎𝒆𝒏𝒔𝒗𝒆𝒓𝒍𝒖𝒔𝒕𝒕𝒂𝒈𝒆 (𝒅)  𝒙  𝟎,𝟓𝟓  €∕𝒌𝒈 𝑹𝒐𝒉𝒎𝒍𝒊𝒄𝒉</a:t>
              </a:r>
            </a:p>
          </xdr:txBody>
        </xdr:sp>
      </mc:Choice>
      <mc:Fallback xmlns="">
        <xdr:sp macro="" textlink="">
          <xdr:nvSpPr>
            <xdr:cNvPr id="5" name="Textfeld 4"/>
            <xdr:cNvSpPr txBox="1"/>
          </xdr:nvSpPr>
          <xdr:spPr>
            <a:xfrm>
              <a:off x="9553575" y="5076825"/>
              <a:ext cx="6146939" cy="334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DE" sz="1050" b="0" i="0">
                  <a:solidFill>
                    <a:schemeClr val="tx1"/>
                  </a:solidFill>
                  <a:latin typeface="+mn-lt"/>
                  <a:ea typeface="+mn-ea"/>
                  <a:cs typeface="+mn-cs"/>
                </a:rPr>
                <a:t>= 𝑹𝒆𝒇𝒆𝒓𝒆𝒏𝒛𝒘𝒆𝒓𝒕 𝒅𝒆𝒓 𝑻𝒂𝒈𝒆𝒔𝒎𝒊𝒍𝒄𝒉𝒎𝒆𝒏𝒈𝒆 𝒑𝒓𝒐 𝑻𝒊𝒆𝒓 (𝒌𝒈∕𝒅)𝒙 𝒅𝒖𝒓𝒄𝒉𝒔𝒄𝒉𝒏𝒊𝒕𝒕𝒍𝒊𝒄𝒉𝒆𝒓 𝑴𝒊𝒍𝒄𝒉𝒌𝒖𝒉𝒃𝒆𝒔𝒕𝒂𝒏𝒅  </a:t>
              </a:r>
            </a:p>
            <a:p>
              <a:r>
                <a:rPr lang="de-DE" sz="1100" b="1" i="0">
                  <a:solidFill>
                    <a:schemeClr val="tx1"/>
                  </a:solidFill>
                  <a:effectLst/>
                  <a:latin typeface="Cambria Math" panose="02040503050406030204" pitchFamily="18" charset="0"/>
                  <a:ea typeface="+mn-ea"/>
                  <a:cs typeface="+mn-cs"/>
                </a:rPr>
                <a:t>  𝒘ä𝒉𝒓𝒆𝒏𝒅 𝒅𝒆𝒔 𝑽𝒆𝒓𝒃𝒓𝒊𝒏𝒈𝒖𝒏𝒈𝒔𝒗𝒆𝒓𝒃𝒐𝒕𝒆𝒔 </a:t>
              </a:r>
              <a:r>
                <a:rPr lang="de-DE" sz="1050" b="0" i="0">
                  <a:solidFill>
                    <a:schemeClr val="tx1"/>
                  </a:solidFill>
                  <a:latin typeface="+mn-lt"/>
                  <a:ea typeface="+mn-ea"/>
                  <a:cs typeface="+mn-cs"/>
                </a:rPr>
                <a:t> 𝒙 𝑬𝒊𝒏𝒌𝒐𝒎𝒎𝒆𝒏𝒔𝒗𝒆𝒓𝒍𝒖𝒔𝒕𝒕𝒂𝒈𝒆 (𝒅)  𝒙  𝟎,𝟓𝟓  €∕𝒌𝒈 𝑹𝒐𝒉𝒎𝒍𝒊𝒄𝒉</a:t>
              </a: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1</xdr:col>
      <xdr:colOff>971549</xdr:colOff>
      <xdr:row>53</xdr:row>
      <xdr:rowOff>76201</xdr:rowOff>
    </xdr:from>
    <xdr:to>
      <xdr:col>5</xdr:col>
      <xdr:colOff>309562</xdr:colOff>
      <xdr:row>53</xdr:row>
      <xdr:rowOff>629865</xdr:rowOff>
    </xdr:to>
    <xdr:pic>
      <xdr:nvPicPr>
        <xdr:cNvPr id="2" name="Grafik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3518" y="9196389"/>
          <a:ext cx="6660357" cy="553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114"/>
  <sheetViews>
    <sheetView zoomScale="86" zoomScaleNormal="86" workbookViewId="0">
      <selection activeCell="O51" sqref="O51"/>
    </sheetView>
  </sheetViews>
  <sheetFormatPr baseColWidth="10" defaultRowHeight="16.5" x14ac:dyDescent="0.3"/>
  <cols>
    <col min="1" max="16384" width="11.5546875" style="79"/>
  </cols>
  <sheetData>
    <row r="1" spans="1:12" x14ac:dyDescent="0.3">
      <c r="A1" s="230" t="s">
        <v>335</v>
      </c>
      <c r="B1" s="231"/>
      <c r="C1" s="231"/>
      <c r="D1" s="231"/>
      <c r="E1" s="231"/>
      <c r="F1" s="231"/>
      <c r="G1" s="231"/>
      <c r="H1" s="231"/>
      <c r="I1" s="231"/>
      <c r="J1" s="231"/>
      <c r="K1" s="231"/>
      <c r="L1" s="231"/>
    </row>
    <row r="2" spans="1:12" x14ac:dyDescent="0.3">
      <c r="A2" s="231"/>
      <c r="B2" s="231"/>
      <c r="C2" s="231"/>
      <c r="D2" s="231"/>
      <c r="E2" s="231"/>
      <c r="F2" s="231"/>
      <c r="G2" s="231"/>
      <c r="H2" s="231"/>
      <c r="I2" s="231"/>
      <c r="J2" s="231"/>
      <c r="K2" s="231"/>
      <c r="L2" s="231"/>
    </row>
    <row r="3" spans="1:12" x14ac:dyDescent="0.3">
      <c r="A3" s="231"/>
      <c r="B3" s="231"/>
      <c r="C3" s="231"/>
      <c r="D3" s="231"/>
      <c r="E3" s="231"/>
      <c r="F3" s="231"/>
      <c r="G3" s="231"/>
      <c r="H3" s="231"/>
      <c r="I3" s="231"/>
      <c r="J3" s="231"/>
      <c r="K3" s="231"/>
      <c r="L3" s="231"/>
    </row>
    <row r="4" spans="1:12" x14ac:dyDescent="0.3">
      <c r="A4" s="231"/>
      <c r="B4" s="231"/>
      <c r="C4" s="231"/>
      <c r="D4" s="231"/>
      <c r="E4" s="231"/>
      <c r="F4" s="231"/>
      <c r="G4" s="231"/>
      <c r="H4" s="231"/>
      <c r="I4" s="231"/>
      <c r="J4" s="231"/>
      <c r="K4" s="231"/>
      <c r="L4" s="231"/>
    </row>
    <row r="5" spans="1:12" x14ac:dyDescent="0.3">
      <c r="A5" s="231"/>
      <c r="B5" s="231"/>
      <c r="C5" s="231"/>
      <c r="D5" s="231"/>
      <c r="E5" s="231"/>
      <c r="F5" s="231"/>
      <c r="G5" s="231"/>
      <c r="H5" s="231"/>
      <c r="I5" s="231"/>
      <c r="J5" s="231"/>
      <c r="K5" s="231"/>
      <c r="L5" s="231"/>
    </row>
    <row r="6" spans="1:12" x14ac:dyDescent="0.3">
      <c r="A6" s="231"/>
      <c r="B6" s="231"/>
      <c r="C6" s="231"/>
      <c r="D6" s="231"/>
      <c r="E6" s="231"/>
      <c r="F6" s="231"/>
      <c r="G6" s="231"/>
      <c r="H6" s="231"/>
      <c r="I6" s="231"/>
      <c r="J6" s="231"/>
      <c r="K6" s="231"/>
      <c r="L6" s="231"/>
    </row>
    <row r="7" spans="1:12" x14ac:dyDescent="0.3">
      <c r="A7" s="231"/>
      <c r="B7" s="231"/>
      <c r="C7" s="231"/>
      <c r="D7" s="231"/>
      <c r="E7" s="231"/>
      <c r="F7" s="231"/>
      <c r="G7" s="231"/>
      <c r="H7" s="231"/>
      <c r="I7" s="231"/>
      <c r="J7" s="231"/>
      <c r="K7" s="231"/>
      <c r="L7" s="231"/>
    </row>
    <row r="8" spans="1:12" x14ac:dyDescent="0.3">
      <c r="A8" s="231"/>
      <c r="B8" s="231"/>
      <c r="C8" s="231"/>
      <c r="D8" s="231"/>
      <c r="E8" s="231"/>
      <c r="F8" s="231"/>
      <c r="G8" s="231"/>
      <c r="H8" s="231"/>
      <c r="I8" s="231"/>
      <c r="J8" s="231"/>
      <c r="K8" s="231"/>
      <c r="L8" s="231"/>
    </row>
    <row r="9" spans="1:12" x14ac:dyDescent="0.3">
      <c r="A9" s="231"/>
      <c r="B9" s="231"/>
      <c r="C9" s="231"/>
      <c r="D9" s="231"/>
      <c r="E9" s="231"/>
      <c r="F9" s="231"/>
      <c r="G9" s="231"/>
      <c r="H9" s="231"/>
      <c r="I9" s="231"/>
      <c r="J9" s="231"/>
      <c r="K9" s="231"/>
      <c r="L9" s="231"/>
    </row>
    <row r="10" spans="1:12" x14ac:dyDescent="0.3">
      <c r="A10" s="231"/>
      <c r="B10" s="231"/>
      <c r="C10" s="231"/>
      <c r="D10" s="231"/>
      <c r="E10" s="231"/>
      <c r="F10" s="231"/>
      <c r="G10" s="231"/>
      <c r="H10" s="231"/>
      <c r="I10" s="231"/>
      <c r="J10" s="231"/>
      <c r="K10" s="231"/>
      <c r="L10" s="231"/>
    </row>
    <row r="11" spans="1:12" x14ac:dyDescent="0.3">
      <c r="A11" s="231"/>
      <c r="B11" s="231"/>
      <c r="C11" s="231"/>
      <c r="D11" s="231"/>
      <c r="E11" s="231"/>
      <c r="F11" s="231"/>
      <c r="G11" s="231"/>
      <c r="H11" s="231"/>
      <c r="I11" s="231"/>
      <c r="J11" s="231"/>
      <c r="K11" s="231"/>
      <c r="L11" s="231"/>
    </row>
    <row r="12" spans="1:12" x14ac:dyDescent="0.3">
      <c r="A12" s="231"/>
      <c r="B12" s="231"/>
      <c r="C12" s="231"/>
      <c r="D12" s="231"/>
      <c r="E12" s="231"/>
      <c r="F12" s="231"/>
      <c r="G12" s="231"/>
      <c r="H12" s="231"/>
      <c r="I12" s="231"/>
      <c r="J12" s="231"/>
      <c r="K12" s="231"/>
      <c r="L12" s="231"/>
    </row>
    <row r="13" spans="1:12" x14ac:dyDescent="0.3">
      <c r="A13" s="231"/>
      <c r="B13" s="231"/>
      <c r="C13" s="231"/>
      <c r="D13" s="231"/>
      <c r="E13" s="231"/>
      <c r="F13" s="231"/>
      <c r="G13" s="231"/>
      <c r="H13" s="231"/>
      <c r="I13" s="231"/>
      <c r="J13" s="231"/>
      <c r="K13" s="231"/>
      <c r="L13" s="231"/>
    </row>
    <row r="14" spans="1:12" x14ac:dyDescent="0.3">
      <c r="A14" s="231"/>
      <c r="B14" s="231"/>
      <c r="C14" s="231"/>
      <c r="D14" s="231"/>
      <c r="E14" s="231"/>
      <c r="F14" s="231"/>
      <c r="G14" s="231"/>
      <c r="H14" s="231"/>
      <c r="I14" s="231"/>
      <c r="J14" s="231"/>
      <c r="K14" s="231"/>
      <c r="L14" s="231"/>
    </row>
    <row r="15" spans="1:12" x14ac:dyDescent="0.3">
      <c r="A15" s="231"/>
      <c r="B15" s="231"/>
      <c r="C15" s="231"/>
      <c r="D15" s="231"/>
      <c r="E15" s="231"/>
      <c r="F15" s="231"/>
      <c r="G15" s="231"/>
      <c r="H15" s="231"/>
      <c r="I15" s="231"/>
      <c r="J15" s="231"/>
      <c r="K15" s="231"/>
      <c r="L15" s="231"/>
    </row>
    <row r="16" spans="1:12" x14ac:dyDescent="0.3">
      <c r="A16" s="231"/>
      <c r="B16" s="231"/>
      <c r="C16" s="231"/>
      <c r="D16" s="231"/>
      <c r="E16" s="231"/>
      <c r="F16" s="231"/>
      <c r="G16" s="231"/>
      <c r="H16" s="231"/>
      <c r="I16" s="231"/>
      <c r="J16" s="231"/>
      <c r="K16" s="231"/>
      <c r="L16" s="231"/>
    </row>
    <row r="17" spans="1:12" x14ac:dyDescent="0.3">
      <c r="A17" s="231"/>
      <c r="B17" s="231"/>
      <c r="C17" s="231"/>
      <c r="D17" s="231"/>
      <c r="E17" s="231"/>
      <c r="F17" s="231"/>
      <c r="G17" s="231"/>
      <c r="H17" s="231"/>
      <c r="I17" s="231"/>
      <c r="J17" s="231"/>
      <c r="K17" s="231"/>
      <c r="L17" s="231"/>
    </row>
    <row r="18" spans="1:12" x14ac:dyDescent="0.3">
      <c r="A18" s="231"/>
      <c r="B18" s="231"/>
      <c r="C18" s="231"/>
      <c r="D18" s="231"/>
      <c r="E18" s="231"/>
      <c r="F18" s="231"/>
      <c r="G18" s="231"/>
      <c r="H18" s="231"/>
      <c r="I18" s="231"/>
      <c r="J18" s="231"/>
      <c r="K18" s="231"/>
      <c r="L18" s="231"/>
    </row>
    <row r="19" spans="1:12" x14ac:dyDescent="0.3">
      <c r="A19" s="231"/>
      <c r="B19" s="231"/>
      <c r="C19" s="231"/>
      <c r="D19" s="231"/>
      <c r="E19" s="231"/>
      <c r="F19" s="231"/>
      <c r="G19" s="231"/>
      <c r="H19" s="231"/>
      <c r="I19" s="231"/>
      <c r="J19" s="231"/>
      <c r="K19" s="231"/>
      <c r="L19" s="231"/>
    </row>
    <row r="20" spans="1:12" x14ac:dyDescent="0.3">
      <c r="A20" s="231"/>
      <c r="B20" s="231"/>
      <c r="C20" s="231"/>
      <c r="D20" s="231"/>
      <c r="E20" s="231"/>
      <c r="F20" s="231"/>
      <c r="G20" s="231"/>
      <c r="H20" s="231"/>
      <c r="I20" s="231"/>
      <c r="J20" s="231"/>
      <c r="K20" s="231"/>
      <c r="L20" s="231"/>
    </row>
    <row r="21" spans="1:12" x14ac:dyDescent="0.3">
      <c r="A21" s="231"/>
      <c r="B21" s="231"/>
      <c r="C21" s="231"/>
      <c r="D21" s="231"/>
      <c r="E21" s="231"/>
      <c r="F21" s="231"/>
      <c r="G21" s="231"/>
      <c r="H21" s="231"/>
      <c r="I21" s="231"/>
      <c r="J21" s="231"/>
      <c r="K21" s="231"/>
      <c r="L21" s="231"/>
    </row>
    <row r="22" spans="1:12" x14ac:dyDescent="0.3">
      <c r="A22" s="231"/>
      <c r="B22" s="231"/>
      <c r="C22" s="231"/>
      <c r="D22" s="231"/>
      <c r="E22" s="231"/>
      <c r="F22" s="231"/>
      <c r="G22" s="231"/>
      <c r="H22" s="231"/>
      <c r="I22" s="231"/>
      <c r="J22" s="231"/>
      <c r="K22" s="231"/>
      <c r="L22" s="231"/>
    </row>
    <row r="23" spans="1:12" x14ac:dyDescent="0.3">
      <c r="A23" s="231"/>
      <c r="B23" s="231"/>
      <c r="C23" s="231"/>
      <c r="D23" s="231"/>
      <c r="E23" s="231"/>
      <c r="F23" s="231"/>
      <c r="G23" s="231"/>
      <c r="H23" s="231"/>
      <c r="I23" s="231"/>
      <c r="J23" s="231"/>
      <c r="K23" s="231"/>
      <c r="L23" s="231"/>
    </row>
    <row r="24" spans="1:12" x14ac:dyDescent="0.3">
      <c r="A24" s="231"/>
      <c r="B24" s="231"/>
      <c r="C24" s="231"/>
      <c r="D24" s="231"/>
      <c r="E24" s="231"/>
      <c r="F24" s="231"/>
      <c r="G24" s="231"/>
      <c r="H24" s="231"/>
      <c r="I24" s="231"/>
      <c r="J24" s="231"/>
      <c r="K24" s="231"/>
      <c r="L24" s="231"/>
    </row>
    <row r="25" spans="1:12" x14ac:dyDescent="0.3">
      <c r="A25" s="231"/>
      <c r="B25" s="231"/>
      <c r="C25" s="231"/>
      <c r="D25" s="231"/>
      <c r="E25" s="231"/>
      <c r="F25" s="231"/>
      <c r="G25" s="231"/>
      <c r="H25" s="231"/>
      <c r="I25" s="231"/>
      <c r="J25" s="231"/>
      <c r="K25" s="231"/>
      <c r="L25" s="231"/>
    </row>
    <row r="26" spans="1:12" x14ac:dyDescent="0.3">
      <c r="A26" s="231"/>
      <c r="B26" s="231"/>
      <c r="C26" s="231"/>
      <c r="D26" s="231"/>
      <c r="E26" s="231"/>
      <c r="F26" s="231"/>
      <c r="G26" s="231"/>
      <c r="H26" s="231"/>
      <c r="I26" s="231"/>
      <c r="J26" s="231"/>
      <c r="K26" s="231"/>
      <c r="L26" s="231"/>
    </row>
    <row r="27" spans="1:12" x14ac:dyDescent="0.3">
      <c r="A27" s="231"/>
      <c r="B27" s="231"/>
      <c r="C27" s="231"/>
      <c r="D27" s="231"/>
      <c r="E27" s="231"/>
      <c r="F27" s="231"/>
      <c r="G27" s="231"/>
      <c r="H27" s="231"/>
      <c r="I27" s="231"/>
      <c r="J27" s="231"/>
      <c r="K27" s="231"/>
      <c r="L27" s="231"/>
    </row>
    <row r="28" spans="1:12" x14ac:dyDescent="0.3">
      <c r="A28" s="231"/>
      <c r="B28" s="231"/>
      <c r="C28" s="231"/>
      <c r="D28" s="231"/>
      <c r="E28" s="231"/>
      <c r="F28" s="231"/>
      <c r="G28" s="231"/>
      <c r="H28" s="231"/>
      <c r="I28" s="231"/>
      <c r="J28" s="231"/>
      <c r="K28" s="231"/>
      <c r="L28" s="231"/>
    </row>
    <row r="29" spans="1:12" x14ac:dyDescent="0.3">
      <c r="A29" s="231"/>
      <c r="B29" s="231"/>
      <c r="C29" s="231"/>
      <c r="D29" s="231"/>
      <c r="E29" s="231"/>
      <c r="F29" s="231"/>
      <c r="G29" s="231"/>
      <c r="H29" s="231"/>
      <c r="I29" s="231"/>
      <c r="J29" s="231"/>
      <c r="K29" s="231"/>
      <c r="L29" s="231"/>
    </row>
    <row r="30" spans="1:12" x14ac:dyDescent="0.3">
      <c r="A30" s="231"/>
      <c r="B30" s="231"/>
      <c r="C30" s="231"/>
      <c r="D30" s="231"/>
      <c r="E30" s="231"/>
      <c r="F30" s="231"/>
      <c r="G30" s="231"/>
      <c r="H30" s="231"/>
      <c r="I30" s="231"/>
      <c r="J30" s="231"/>
      <c r="K30" s="231"/>
      <c r="L30" s="231"/>
    </row>
    <row r="31" spans="1:12" x14ac:dyDescent="0.3">
      <c r="A31" s="231"/>
      <c r="B31" s="231"/>
      <c r="C31" s="231"/>
      <c r="D31" s="231"/>
      <c r="E31" s="231"/>
      <c r="F31" s="231"/>
      <c r="G31" s="231"/>
      <c r="H31" s="231"/>
      <c r="I31" s="231"/>
      <c r="J31" s="231"/>
      <c r="K31" s="231"/>
      <c r="L31" s="231"/>
    </row>
    <row r="32" spans="1:12" x14ac:dyDescent="0.3">
      <c r="A32" s="231"/>
      <c r="B32" s="231"/>
      <c r="C32" s="231"/>
      <c r="D32" s="231"/>
      <c r="E32" s="231"/>
      <c r="F32" s="231"/>
      <c r="G32" s="231"/>
      <c r="H32" s="231"/>
      <c r="I32" s="231"/>
      <c r="J32" s="231"/>
      <c r="K32" s="231"/>
      <c r="L32" s="231"/>
    </row>
    <row r="33" spans="1:12" x14ac:dyDescent="0.3">
      <c r="A33" s="231"/>
      <c r="B33" s="231"/>
      <c r="C33" s="231"/>
      <c r="D33" s="231"/>
      <c r="E33" s="231"/>
      <c r="F33" s="231"/>
      <c r="G33" s="231"/>
      <c r="H33" s="231"/>
      <c r="I33" s="231"/>
      <c r="J33" s="231"/>
      <c r="K33" s="231"/>
      <c r="L33" s="231"/>
    </row>
    <row r="34" spans="1:12" x14ac:dyDescent="0.3">
      <c r="A34" s="231"/>
      <c r="B34" s="231"/>
      <c r="C34" s="231"/>
      <c r="D34" s="231"/>
      <c r="E34" s="231"/>
      <c r="F34" s="231"/>
      <c r="G34" s="231"/>
      <c r="H34" s="231"/>
      <c r="I34" s="231"/>
      <c r="J34" s="231"/>
      <c r="K34" s="231"/>
      <c r="L34" s="231"/>
    </row>
    <row r="35" spans="1:12" x14ac:dyDescent="0.3">
      <c r="A35" s="231"/>
      <c r="B35" s="231"/>
      <c r="C35" s="231"/>
      <c r="D35" s="231"/>
      <c r="E35" s="231"/>
      <c r="F35" s="231"/>
      <c r="G35" s="231"/>
      <c r="H35" s="231"/>
      <c r="I35" s="231"/>
      <c r="J35" s="231"/>
      <c r="K35" s="231"/>
      <c r="L35" s="231"/>
    </row>
    <row r="36" spans="1:12" x14ac:dyDescent="0.3">
      <c r="A36" s="231"/>
      <c r="B36" s="231"/>
      <c r="C36" s="231"/>
      <c r="D36" s="231"/>
      <c r="E36" s="231"/>
      <c r="F36" s="231"/>
      <c r="G36" s="231"/>
      <c r="H36" s="231"/>
      <c r="I36" s="231"/>
      <c r="J36" s="231"/>
      <c r="K36" s="231"/>
      <c r="L36" s="231"/>
    </row>
    <row r="37" spans="1:12" x14ac:dyDescent="0.3">
      <c r="A37" s="231"/>
      <c r="B37" s="231"/>
      <c r="C37" s="231"/>
      <c r="D37" s="231"/>
      <c r="E37" s="231"/>
      <c r="F37" s="231"/>
      <c r="G37" s="231"/>
      <c r="H37" s="231"/>
      <c r="I37" s="231"/>
      <c r="J37" s="231"/>
      <c r="K37" s="231"/>
      <c r="L37" s="231"/>
    </row>
    <row r="38" spans="1:12" x14ac:dyDescent="0.3">
      <c r="A38" s="231"/>
      <c r="B38" s="231"/>
      <c r="C38" s="231"/>
      <c r="D38" s="231"/>
      <c r="E38" s="231"/>
      <c r="F38" s="231"/>
      <c r="G38" s="231"/>
      <c r="H38" s="231"/>
      <c r="I38" s="231"/>
      <c r="J38" s="231"/>
      <c r="K38" s="231"/>
      <c r="L38" s="231"/>
    </row>
    <row r="39" spans="1:12" x14ac:dyDescent="0.3">
      <c r="A39" s="231"/>
      <c r="B39" s="231"/>
      <c r="C39" s="231"/>
      <c r="D39" s="231"/>
      <c r="E39" s="231"/>
      <c r="F39" s="231"/>
      <c r="G39" s="231"/>
      <c r="H39" s="231"/>
      <c r="I39" s="231"/>
      <c r="J39" s="231"/>
      <c r="K39" s="231"/>
      <c r="L39" s="231"/>
    </row>
    <row r="40" spans="1:12" x14ac:dyDescent="0.3">
      <c r="A40" s="231"/>
      <c r="B40" s="231"/>
      <c r="C40" s="231"/>
      <c r="D40" s="231"/>
      <c r="E40" s="231"/>
      <c r="F40" s="231"/>
      <c r="G40" s="231"/>
      <c r="H40" s="231"/>
      <c r="I40" s="231"/>
      <c r="J40" s="231"/>
      <c r="K40" s="231"/>
      <c r="L40" s="231"/>
    </row>
    <row r="41" spans="1:12" x14ac:dyDescent="0.3">
      <c r="A41" s="231"/>
      <c r="B41" s="231"/>
      <c r="C41" s="231"/>
      <c r="D41" s="231"/>
      <c r="E41" s="231"/>
      <c r="F41" s="231"/>
      <c r="G41" s="231"/>
      <c r="H41" s="231"/>
      <c r="I41" s="231"/>
      <c r="J41" s="231"/>
      <c r="K41" s="231"/>
      <c r="L41" s="231"/>
    </row>
    <row r="42" spans="1:12" x14ac:dyDescent="0.3">
      <c r="A42" s="231"/>
      <c r="B42" s="231"/>
      <c r="C42" s="231"/>
      <c r="D42" s="231"/>
      <c r="E42" s="231"/>
      <c r="F42" s="231"/>
      <c r="G42" s="231"/>
      <c r="H42" s="231"/>
      <c r="I42" s="231"/>
      <c r="J42" s="231"/>
      <c r="K42" s="231"/>
      <c r="L42" s="231"/>
    </row>
    <row r="43" spans="1:12" x14ac:dyDescent="0.3">
      <c r="A43" s="231"/>
      <c r="B43" s="231"/>
      <c r="C43" s="231"/>
      <c r="D43" s="231"/>
      <c r="E43" s="231"/>
      <c r="F43" s="231"/>
      <c r="G43" s="231"/>
      <c r="H43" s="231"/>
      <c r="I43" s="231"/>
      <c r="J43" s="231"/>
      <c r="K43" s="231"/>
      <c r="L43" s="231"/>
    </row>
    <row r="44" spans="1:12" x14ac:dyDescent="0.3">
      <c r="A44" s="231"/>
      <c r="B44" s="231"/>
      <c r="C44" s="231"/>
      <c r="D44" s="231"/>
      <c r="E44" s="231"/>
      <c r="F44" s="231"/>
      <c r="G44" s="231"/>
      <c r="H44" s="231"/>
      <c r="I44" s="231"/>
      <c r="J44" s="231"/>
      <c r="K44" s="231"/>
      <c r="L44" s="231"/>
    </row>
    <row r="45" spans="1:12" x14ac:dyDescent="0.3">
      <c r="A45" s="231"/>
      <c r="B45" s="231"/>
      <c r="C45" s="231"/>
      <c r="D45" s="231"/>
      <c r="E45" s="231"/>
      <c r="F45" s="231"/>
      <c r="G45" s="231"/>
      <c r="H45" s="231"/>
      <c r="I45" s="231"/>
      <c r="J45" s="231"/>
      <c r="K45" s="231"/>
      <c r="L45" s="231"/>
    </row>
    <row r="46" spans="1:12" x14ac:dyDescent="0.3">
      <c r="A46" s="231"/>
      <c r="B46" s="231"/>
      <c r="C46" s="231"/>
      <c r="D46" s="231"/>
      <c r="E46" s="231"/>
      <c r="F46" s="231"/>
      <c r="G46" s="231"/>
      <c r="H46" s="231"/>
      <c r="I46" s="231"/>
      <c r="J46" s="231"/>
      <c r="K46" s="231"/>
      <c r="L46" s="231"/>
    </row>
    <row r="47" spans="1:12" x14ac:dyDescent="0.3">
      <c r="A47" s="231"/>
      <c r="B47" s="231"/>
      <c r="C47" s="231"/>
      <c r="D47" s="231"/>
      <c r="E47" s="231"/>
      <c r="F47" s="231"/>
      <c r="G47" s="231"/>
      <c r="H47" s="231"/>
      <c r="I47" s="231"/>
      <c r="J47" s="231"/>
      <c r="K47" s="231"/>
      <c r="L47" s="231"/>
    </row>
    <row r="48" spans="1:12" x14ac:dyDescent="0.3">
      <c r="A48" s="231"/>
      <c r="B48" s="231"/>
      <c r="C48" s="231"/>
      <c r="D48" s="231"/>
      <c r="E48" s="231"/>
      <c r="F48" s="231"/>
      <c r="G48" s="231"/>
      <c r="H48" s="231"/>
      <c r="I48" s="231"/>
      <c r="J48" s="231"/>
      <c r="K48" s="231"/>
      <c r="L48" s="231"/>
    </row>
    <row r="49" spans="1:12" x14ac:dyDescent="0.3">
      <c r="A49" s="231"/>
      <c r="B49" s="231"/>
      <c r="C49" s="231"/>
      <c r="D49" s="231"/>
      <c r="E49" s="231"/>
      <c r="F49" s="231"/>
      <c r="G49" s="231"/>
      <c r="H49" s="231"/>
      <c r="I49" s="231"/>
      <c r="J49" s="231"/>
      <c r="K49" s="231"/>
      <c r="L49" s="231"/>
    </row>
    <row r="50" spans="1:12" x14ac:dyDescent="0.3">
      <c r="A50" s="231"/>
      <c r="B50" s="231"/>
      <c r="C50" s="231"/>
      <c r="D50" s="231"/>
      <c r="E50" s="231"/>
      <c r="F50" s="231"/>
      <c r="G50" s="231"/>
      <c r="H50" s="231"/>
      <c r="I50" s="231"/>
      <c r="J50" s="231"/>
      <c r="K50" s="231"/>
      <c r="L50" s="231"/>
    </row>
    <row r="51" spans="1:12" x14ac:dyDescent="0.3">
      <c r="A51" s="231"/>
      <c r="B51" s="231"/>
      <c r="C51" s="231"/>
      <c r="D51" s="231"/>
      <c r="E51" s="231"/>
      <c r="F51" s="231"/>
      <c r="G51" s="231"/>
      <c r="H51" s="231"/>
      <c r="I51" s="231"/>
      <c r="J51" s="231"/>
      <c r="K51" s="231"/>
      <c r="L51" s="231"/>
    </row>
    <row r="52" spans="1:12" x14ac:dyDescent="0.3">
      <c r="A52" s="231"/>
      <c r="B52" s="231"/>
      <c r="C52" s="231"/>
      <c r="D52" s="231"/>
      <c r="E52" s="231"/>
      <c r="F52" s="231"/>
      <c r="G52" s="231"/>
      <c r="H52" s="231"/>
      <c r="I52" s="231"/>
      <c r="J52" s="231"/>
      <c r="K52" s="231"/>
      <c r="L52" s="231"/>
    </row>
    <row r="53" spans="1:12" x14ac:dyDescent="0.3">
      <c r="A53" s="231"/>
      <c r="B53" s="231"/>
      <c r="C53" s="231"/>
      <c r="D53" s="231"/>
      <c r="E53" s="231"/>
      <c r="F53" s="231"/>
      <c r="G53" s="231"/>
      <c r="H53" s="231"/>
      <c r="I53" s="231"/>
      <c r="J53" s="231"/>
      <c r="K53" s="231"/>
      <c r="L53" s="231"/>
    </row>
    <row r="54" spans="1:12" x14ac:dyDescent="0.3">
      <c r="A54" s="231"/>
      <c r="B54" s="231"/>
      <c r="C54" s="231"/>
      <c r="D54" s="231"/>
      <c r="E54" s="231"/>
      <c r="F54" s="231"/>
      <c r="G54" s="231"/>
      <c r="H54" s="231"/>
      <c r="I54" s="231"/>
      <c r="J54" s="231"/>
      <c r="K54" s="231"/>
      <c r="L54" s="231"/>
    </row>
    <row r="55" spans="1:12" x14ac:dyDescent="0.3">
      <c r="A55" s="231"/>
      <c r="B55" s="231"/>
      <c r="C55" s="231"/>
      <c r="D55" s="231"/>
      <c r="E55" s="231"/>
      <c r="F55" s="231"/>
      <c r="G55" s="231"/>
      <c r="H55" s="231"/>
      <c r="I55" s="231"/>
      <c r="J55" s="231"/>
      <c r="K55" s="231"/>
      <c r="L55" s="231"/>
    </row>
    <row r="56" spans="1:12" x14ac:dyDescent="0.3">
      <c r="A56" s="231"/>
      <c r="B56" s="231"/>
      <c r="C56" s="231"/>
      <c r="D56" s="231"/>
      <c r="E56" s="231"/>
      <c r="F56" s="231"/>
      <c r="G56" s="231"/>
      <c r="H56" s="231"/>
      <c r="I56" s="231"/>
      <c r="J56" s="231"/>
      <c r="K56" s="231"/>
      <c r="L56" s="231"/>
    </row>
    <row r="57" spans="1:12" x14ac:dyDescent="0.3">
      <c r="A57" s="231"/>
      <c r="B57" s="231"/>
      <c r="C57" s="231"/>
      <c r="D57" s="231"/>
      <c r="E57" s="231"/>
      <c r="F57" s="231"/>
      <c r="G57" s="231"/>
      <c r="H57" s="231"/>
      <c r="I57" s="231"/>
      <c r="J57" s="231"/>
      <c r="K57" s="231"/>
      <c r="L57" s="231"/>
    </row>
    <row r="58" spans="1:12" x14ac:dyDescent="0.3">
      <c r="A58" s="231"/>
      <c r="B58" s="231"/>
      <c r="C58" s="231"/>
      <c r="D58" s="231"/>
      <c r="E58" s="231"/>
      <c r="F58" s="231"/>
      <c r="G58" s="231"/>
      <c r="H58" s="231"/>
      <c r="I58" s="231"/>
      <c r="J58" s="231"/>
      <c r="K58" s="231"/>
      <c r="L58" s="231"/>
    </row>
    <row r="59" spans="1:12" x14ac:dyDescent="0.3">
      <c r="A59" s="231"/>
      <c r="B59" s="231"/>
      <c r="C59" s="231"/>
      <c r="D59" s="231"/>
      <c r="E59" s="231"/>
      <c r="F59" s="231"/>
      <c r="G59" s="231"/>
      <c r="H59" s="231"/>
      <c r="I59" s="231"/>
      <c r="J59" s="231"/>
      <c r="K59" s="231"/>
      <c r="L59" s="231"/>
    </row>
    <row r="60" spans="1:12" x14ac:dyDescent="0.3">
      <c r="A60" s="231"/>
      <c r="B60" s="231"/>
      <c r="C60" s="231"/>
      <c r="D60" s="231"/>
      <c r="E60" s="231"/>
      <c r="F60" s="231"/>
      <c r="G60" s="231"/>
      <c r="H60" s="231"/>
      <c r="I60" s="231"/>
      <c r="J60" s="231"/>
      <c r="K60" s="231"/>
      <c r="L60" s="231"/>
    </row>
    <row r="61" spans="1:12" x14ac:dyDescent="0.3">
      <c r="A61" s="231"/>
      <c r="B61" s="231"/>
      <c r="C61" s="231"/>
      <c r="D61" s="231"/>
      <c r="E61" s="231"/>
      <c r="F61" s="231"/>
      <c r="G61" s="231"/>
      <c r="H61" s="231"/>
      <c r="I61" s="231"/>
      <c r="J61" s="231"/>
      <c r="K61" s="231"/>
      <c r="L61" s="231"/>
    </row>
    <row r="62" spans="1:12" x14ac:dyDescent="0.3">
      <c r="A62" s="231"/>
      <c r="B62" s="231"/>
      <c r="C62" s="231"/>
      <c r="D62" s="231"/>
      <c r="E62" s="231"/>
      <c r="F62" s="231"/>
      <c r="G62" s="231"/>
      <c r="H62" s="231"/>
      <c r="I62" s="231"/>
      <c r="J62" s="231"/>
      <c r="K62" s="231"/>
      <c r="L62" s="231"/>
    </row>
    <row r="63" spans="1:12" x14ac:dyDescent="0.3">
      <c r="A63" s="231"/>
      <c r="B63" s="231"/>
      <c r="C63" s="231"/>
      <c r="D63" s="231"/>
      <c r="E63" s="231"/>
      <c r="F63" s="231"/>
      <c r="G63" s="231"/>
      <c r="H63" s="231"/>
      <c r="I63" s="231"/>
      <c r="J63" s="231"/>
      <c r="K63" s="231"/>
      <c r="L63" s="231"/>
    </row>
    <row r="64" spans="1:12" x14ac:dyDescent="0.3">
      <c r="A64" s="231"/>
      <c r="B64" s="231"/>
      <c r="C64" s="231"/>
      <c r="D64" s="231"/>
      <c r="E64" s="231"/>
      <c r="F64" s="231"/>
      <c r="G64" s="231"/>
      <c r="H64" s="231"/>
      <c r="I64" s="231"/>
      <c r="J64" s="231"/>
      <c r="K64" s="231"/>
      <c r="L64" s="231"/>
    </row>
    <row r="65" spans="1:12" x14ac:dyDescent="0.3">
      <c r="A65" s="231"/>
      <c r="B65" s="231"/>
      <c r="C65" s="231"/>
      <c r="D65" s="231"/>
      <c r="E65" s="231"/>
      <c r="F65" s="231"/>
      <c r="G65" s="231"/>
      <c r="H65" s="231"/>
      <c r="I65" s="231"/>
      <c r="J65" s="231"/>
      <c r="K65" s="231"/>
      <c r="L65" s="231"/>
    </row>
    <row r="66" spans="1:12" x14ac:dyDescent="0.3">
      <c r="A66" s="231"/>
      <c r="B66" s="231"/>
      <c r="C66" s="231"/>
      <c r="D66" s="231"/>
      <c r="E66" s="231"/>
      <c r="F66" s="231"/>
      <c r="G66" s="231"/>
      <c r="H66" s="231"/>
      <c r="I66" s="231"/>
      <c r="J66" s="231"/>
      <c r="K66" s="231"/>
      <c r="L66" s="231"/>
    </row>
    <row r="67" spans="1:12" x14ac:dyDescent="0.3">
      <c r="A67" s="231"/>
      <c r="B67" s="231"/>
      <c r="C67" s="231"/>
      <c r="D67" s="231"/>
      <c r="E67" s="231"/>
      <c r="F67" s="231"/>
      <c r="G67" s="231"/>
      <c r="H67" s="231"/>
      <c r="I67" s="231"/>
      <c r="J67" s="231"/>
      <c r="K67" s="231"/>
      <c r="L67" s="231"/>
    </row>
    <row r="68" spans="1:12" x14ac:dyDescent="0.3">
      <c r="A68" s="231"/>
      <c r="B68" s="231"/>
      <c r="C68" s="231"/>
      <c r="D68" s="231"/>
      <c r="E68" s="231"/>
      <c r="F68" s="231"/>
      <c r="G68" s="231"/>
      <c r="H68" s="231"/>
      <c r="I68" s="231"/>
      <c r="J68" s="231"/>
      <c r="K68" s="231"/>
      <c r="L68" s="231"/>
    </row>
    <row r="69" spans="1:12" x14ac:dyDescent="0.3">
      <c r="A69" s="231"/>
      <c r="B69" s="231"/>
      <c r="C69" s="231"/>
      <c r="D69" s="231"/>
      <c r="E69" s="231"/>
      <c r="F69" s="231"/>
      <c r="G69" s="231"/>
      <c r="H69" s="231"/>
      <c r="I69" s="231"/>
      <c r="J69" s="231"/>
      <c r="K69" s="231"/>
      <c r="L69" s="231"/>
    </row>
    <row r="70" spans="1:12" x14ac:dyDescent="0.3">
      <c r="A70" s="231"/>
      <c r="B70" s="231"/>
      <c r="C70" s="231"/>
      <c r="D70" s="231"/>
      <c r="E70" s="231"/>
      <c r="F70" s="231"/>
      <c r="G70" s="231"/>
      <c r="H70" s="231"/>
      <c r="I70" s="231"/>
      <c r="J70" s="231"/>
      <c r="K70" s="231"/>
      <c r="L70" s="231"/>
    </row>
    <row r="71" spans="1:12" x14ac:dyDescent="0.3">
      <c r="A71" s="231"/>
      <c r="B71" s="231"/>
      <c r="C71" s="231"/>
      <c r="D71" s="231"/>
      <c r="E71" s="231"/>
      <c r="F71" s="231"/>
      <c r="G71" s="231"/>
      <c r="H71" s="231"/>
      <c r="I71" s="231"/>
      <c r="J71" s="231"/>
      <c r="K71" s="231"/>
      <c r="L71" s="231"/>
    </row>
    <row r="72" spans="1:12" x14ac:dyDescent="0.3">
      <c r="A72" s="231"/>
      <c r="B72" s="231"/>
      <c r="C72" s="231"/>
      <c r="D72" s="231"/>
      <c r="E72" s="231"/>
      <c r="F72" s="231"/>
      <c r="G72" s="231"/>
      <c r="H72" s="231"/>
      <c r="I72" s="231"/>
      <c r="J72" s="231"/>
      <c r="K72" s="231"/>
      <c r="L72" s="231"/>
    </row>
    <row r="73" spans="1:12" x14ac:dyDescent="0.3">
      <c r="A73" s="231"/>
      <c r="B73" s="231"/>
      <c r="C73" s="231"/>
      <c r="D73" s="231"/>
      <c r="E73" s="231"/>
      <c r="F73" s="231"/>
      <c r="G73" s="231"/>
      <c r="H73" s="231"/>
      <c r="I73" s="231"/>
      <c r="J73" s="231"/>
      <c r="K73" s="231"/>
      <c r="L73" s="231"/>
    </row>
    <row r="74" spans="1:12" x14ac:dyDescent="0.3">
      <c r="A74" s="231"/>
      <c r="B74" s="231"/>
      <c r="C74" s="231"/>
      <c r="D74" s="231"/>
      <c r="E74" s="231"/>
      <c r="F74" s="231"/>
      <c r="G74" s="231"/>
      <c r="H74" s="231"/>
      <c r="I74" s="231"/>
      <c r="J74" s="231"/>
      <c r="K74" s="231"/>
      <c r="L74" s="231"/>
    </row>
    <row r="75" spans="1:12" x14ac:dyDescent="0.3">
      <c r="A75" s="231"/>
      <c r="B75" s="231"/>
      <c r="C75" s="231"/>
      <c r="D75" s="231"/>
      <c r="E75" s="231"/>
      <c r="F75" s="231"/>
      <c r="G75" s="231"/>
      <c r="H75" s="231"/>
      <c r="I75" s="231"/>
      <c r="J75" s="231"/>
      <c r="K75" s="231"/>
      <c r="L75" s="231"/>
    </row>
    <row r="76" spans="1:12" x14ac:dyDescent="0.3">
      <c r="A76" s="231"/>
      <c r="B76" s="231"/>
      <c r="C76" s="231"/>
      <c r="D76" s="231"/>
      <c r="E76" s="231"/>
      <c r="F76" s="231"/>
      <c r="G76" s="231"/>
      <c r="H76" s="231"/>
      <c r="I76" s="231"/>
      <c r="J76" s="231"/>
      <c r="K76" s="231"/>
      <c r="L76" s="231"/>
    </row>
    <row r="77" spans="1:12" x14ac:dyDescent="0.3">
      <c r="A77" s="231"/>
      <c r="B77" s="231"/>
      <c r="C77" s="231"/>
      <c r="D77" s="231"/>
      <c r="E77" s="231"/>
      <c r="F77" s="231"/>
      <c r="G77" s="231"/>
      <c r="H77" s="231"/>
      <c r="I77" s="231"/>
      <c r="J77" s="231"/>
      <c r="K77" s="231"/>
      <c r="L77" s="231"/>
    </row>
    <row r="78" spans="1:12" x14ac:dyDescent="0.3">
      <c r="A78" s="231"/>
      <c r="B78" s="231"/>
      <c r="C78" s="231"/>
      <c r="D78" s="231"/>
      <c r="E78" s="231"/>
      <c r="F78" s="231"/>
      <c r="G78" s="231"/>
      <c r="H78" s="231"/>
      <c r="I78" s="231"/>
      <c r="J78" s="231"/>
      <c r="K78" s="231"/>
      <c r="L78" s="231"/>
    </row>
    <row r="79" spans="1:12" x14ac:dyDescent="0.3">
      <c r="A79" s="231"/>
      <c r="B79" s="231"/>
      <c r="C79" s="231"/>
      <c r="D79" s="231"/>
      <c r="E79" s="231"/>
      <c r="F79" s="231"/>
      <c r="G79" s="231"/>
      <c r="H79" s="231"/>
      <c r="I79" s="231"/>
      <c r="J79" s="231"/>
      <c r="K79" s="231"/>
      <c r="L79" s="231"/>
    </row>
    <row r="80" spans="1:12" x14ac:dyDescent="0.3">
      <c r="A80" s="231"/>
      <c r="B80" s="231"/>
      <c r="C80" s="231"/>
      <c r="D80" s="231"/>
      <c r="E80" s="231"/>
      <c r="F80" s="231"/>
      <c r="G80" s="231"/>
      <c r="H80" s="231"/>
      <c r="I80" s="231"/>
      <c r="J80" s="231"/>
      <c r="K80" s="231"/>
      <c r="L80" s="231"/>
    </row>
    <row r="81" spans="1:12" x14ac:dyDescent="0.3">
      <c r="A81" s="231"/>
      <c r="B81" s="231"/>
      <c r="C81" s="231"/>
      <c r="D81" s="231"/>
      <c r="E81" s="231"/>
      <c r="F81" s="231"/>
      <c r="G81" s="231"/>
      <c r="H81" s="231"/>
      <c r="I81" s="231"/>
      <c r="J81" s="231"/>
      <c r="K81" s="231"/>
      <c r="L81" s="231"/>
    </row>
    <row r="82" spans="1:12" x14ac:dyDescent="0.3">
      <c r="A82" s="231"/>
      <c r="B82" s="231"/>
      <c r="C82" s="231"/>
      <c r="D82" s="231"/>
      <c r="E82" s="231"/>
      <c r="F82" s="231"/>
      <c r="G82" s="231"/>
      <c r="H82" s="231"/>
      <c r="I82" s="231"/>
      <c r="J82" s="231"/>
      <c r="K82" s="231"/>
      <c r="L82" s="231"/>
    </row>
    <row r="83" spans="1:12" x14ac:dyDescent="0.3">
      <c r="A83" s="231"/>
      <c r="B83" s="231"/>
      <c r="C83" s="231"/>
      <c r="D83" s="231"/>
      <c r="E83" s="231"/>
      <c r="F83" s="231"/>
      <c r="G83" s="231"/>
      <c r="H83" s="231"/>
      <c r="I83" s="231"/>
      <c r="J83" s="231"/>
      <c r="K83" s="231"/>
      <c r="L83" s="231"/>
    </row>
    <row r="84" spans="1:12" x14ac:dyDescent="0.3">
      <c r="A84" s="231"/>
      <c r="B84" s="231"/>
      <c r="C84" s="231"/>
      <c r="D84" s="231"/>
      <c r="E84" s="231"/>
      <c r="F84" s="231"/>
      <c r="G84" s="231"/>
      <c r="H84" s="231"/>
      <c r="I84" s="231"/>
      <c r="J84" s="231"/>
      <c r="K84" s="231"/>
      <c r="L84" s="231"/>
    </row>
    <row r="85" spans="1:12" x14ac:dyDescent="0.3">
      <c r="A85" s="231"/>
      <c r="B85" s="231"/>
      <c r="C85" s="231"/>
      <c r="D85" s="231"/>
      <c r="E85" s="231"/>
      <c r="F85" s="231"/>
      <c r="G85" s="231"/>
      <c r="H85" s="231"/>
      <c r="I85" s="231"/>
      <c r="J85" s="231"/>
      <c r="K85" s="231"/>
      <c r="L85" s="231"/>
    </row>
    <row r="86" spans="1:12" x14ac:dyDescent="0.3">
      <c r="A86" s="231"/>
      <c r="B86" s="231"/>
      <c r="C86" s="231"/>
      <c r="D86" s="231"/>
      <c r="E86" s="231"/>
      <c r="F86" s="231"/>
      <c r="G86" s="231"/>
      <c r="H86" s="231"/>
      <c r="I86" s="231"/>
      <c r="J86" s="231"/>
      <c r="K86" s="231"/>
      <c r="L86" s="231"/>
    </row>
    <row r="87" spans="1:12" x14ac:dyDescent="0.3">
      <c r="A87" s="231"/>
      <c r="B87" s="231"/>
      <c r="C87" s="231"/>
      <c r="D87" s="231"/>
      <c r="E87" s="231"/>
      <c r="F87" s="231"/>
      <c r="G87" s="231"/>
      <c r="H87" s="231"/>
      <c r="I87" s="231"/>
      <c r="J87" s="231"/>
      <c r="K87" s="231"/>
      <c r="L87" s="231"/>
    </row>
    <row r="88" spans="1:12" x14ac:dyDescent="0.3">
      <c r="A88" s="231"/>
      <c r="B88" s="231"/>
      <c r="C88" s="231"/>
      <c r="D88" s="231"/>
      <c r="E88" s="231"/>
      <c r="F88" s="231"/>
      <c r="G88" s="231"/>
      <c r="H88" s="231"/>
      <c r="I88" s="231"/>
      <c r="J88" s="231"/>
      <c r="K88" s="231"/>
      <c r="L88" s="231"/>
    </row>
    <row r="89" spans="1:12" x14ac:dyDescent="0.3">
      <c r="A89" s="231"/>
      <c r="B89" s="231"/>
      <c r="C89" s="231"/>
      <c r="D89" s="231"/>
      <c r="E89" s="231"/>
      <c r="F89" s="231"/>
      <c r="G89" s="231"/>
      <c r="H89" s="231"/>
      <c r="I89" s="231"/>
      <c r="J89" s="231"/>
      <c r="K89" s="231"/>
      <c r="L89" s="231"/>
    </row>
    <row r="90" spans="1:12" x14ac:dyDescent="0.3">
      <c r="A90" s="231"/>
      <c r="B90" s="231"/>
      <c r="C90" s="231"/>
      <c r="D90" s="231"/>
      <c r="E90" s="231"/>
      <c r="F90" s="231"/>
      <c r="G90" s="231"/>
      <c r="H90" s="231"/>
      <c r="I90" s="231"/>
      <c r="J90" s="231"/>
      <c r="K90" s="231"/>
      <c r="L90" s="231"/>
    </row>
    <row r="91" spans="1:12" x14ac:dyDescent="0.3">
      <c r="A91" s="231"/>
      <c r="B91" s="231"/>
      <c r="C91" s="231"/>
      <c r="D91" s="231"/>
      <c r="E91" s="231"/>
      <c r="F91" s="231"/>
      <c r="G91" s="231"/>
      <c r="H91" s="231"/>
      <c r="I91" s="231"/>
      <c r="J91" s="231"/>
      <c r="K91" s="231"/>
      <c r="L91" s="231"/>
    </row>
    <row r="92" spans="1:12" x14ac:dyDescent="0.3">
      <c r="A92" s="231"/>
      <c r="B92" s="231"/>
      <c r="C92" s="231"/>
      <c r="D92" s="231"/>
      <c r="E92" s="231"/>
      <c r="F92" s="231"/>
      <c r="G92" s="231"/>
      <c r="H92" s="231"/>
      <c r="I92" s="231"/>
      <c r="J92" s="231"/>
      <c r="K92" s="231"/>
      <c r="L92" s="231"/>
    </row>
    <row r="93" spans="1:12" x14ac:dyDescent="0.3">
      <c r="A93" s="231"/>
      <c r="B93" s="231"/>
      <c r="C93" s="231"/>
      <c r="D93" s="231"/>
      <c r="E93" s="231"/>
      <c r="F93" s="231"/>
      <c r="G93" s="231"/>
      <c r="H93" s="231"/>
      <c r="I93" s="231"/>
      <c r="J93" s="231"/>
      <c r="K93" s="231"/>
      <c r="L93" s="231"/>
    </row>
    <row r="94" spans="1:12" x14ac:dyDescent="0.3">
      <c r="A94" s="231"/>
      <c r="B94" s="231"/>
      <c r="C94" s="231"/>
      <c r="D94" s="231"/>
      <c r="E94" s="231"/>
      <c r="F94" s="231"/>
      <c r="G94" s="231"/>
      <c r="H94" s="231"/>
      <c r="I94" s="231"/>
      <c r="J94" s="231"/>
      <c r="K94" s="231"/>
      <c r="L94" s="231"/>
    </row>
    <row r="95" spans="1:12" x14ac:dyDescent="0.3">
      <c r="A95" s="231"/>
      <c r="B95" s="231"/>
      <c r="C95" s="231"/>
      <c r="D95" s="231"/>
      <c r="E95" s="231"/>
      <c r="F95" s="231"/>
      <c r="G95" s="231"/>
      <c r="H95" s="231"/>
      <c r="I95" s="231"/>
      <c r="J95" s="231"/>
      <c r="K95" s="231"/>
      <c r="L95" s="231"/>
    </row>
    <row r="96" spans="1:12" x14ac:dyDescent="0.3">
      <c r="A96" s="231"/>
      <c r="B96" s="231"/>
      <c r="C96" s="231"/>
      <c r="D96" s="231"/>
      <c r="E96" s="231"/>
      <c r="F96" s="231"/>
      <c r="G96" s="231"/>
      <c r="H96" s="231"/>
      <c r="I96" s="231"/>
      <c r="J96" s="231"/>
      <c r="K96" s="231"/>
      <c r="L96" s="231"/>
    </row>
    <row r="97" spans="1:12" x14ac:dyDescent="0.3">
      <c r="A97" s="231"/>
      <c r="B97" s="231"/>
      <c r="C97" s="231"/>
      <c r="D97" s="231"/>
      <c r="E97" s="231"/>
      <c r="F97" s="231"/>
      <c r="G97" s="231"/>
      <c r="H97" s="231"/>
      <c r="I97" s="231"/>
      <c r="J97" s="231"/>
      <c r="K97" s="231"/>
      <c r="L97" s="231"/>
    </row>
    <row r="98" spans="1:12" x14ac:dyDescent="0.3">
      <c r="A98" s="231"/>
      <c r="B98" s="231"/>
      <c r="C98" s="231"/>
      <c r="D98" s="231"/>
      <c r="E98" s="231"/>
      <c r="F98" s="231"/>
      <c r="G98" s="231"/>
      <c r="H98" s="231"/>
      <c r="I98" s="231"/>
      <c r="J98" s="231"/>
      <c r="K98" s="231"/>
      <c r="L98" s="231"/>
    </row>
    <row r="99" spans="1:12" x14ac:dyDescent="0.3">
      <c r="A99" s="231"/>
      <c r="B99" s="231"/>
      <c r="C99" s="231"/>
      <c r="D99" s="231"/>
      <c r="E99" s="231"/>
      <c r="F99" s="231"/>
      <c r="G99" s="231"/>
      <c r="H99" s="231"/>
      <c r="I99" s="231"/>
      <c r="J99" s="231"/>
      <c r="K99" s="231"/>
      <c r="L99" s="231"/>
    </row>
    <row r="100" spans="1:12" x14ac:dyDescent="0.3">
      <c r="A100" s="231"/>
      <c r="B100" s="231"/>
      <c r="C100" s="231"/>
      <c r="D100" s="231"/>
      <c r="E100" s="231"/>
      <c r="F100" s="231"/>
      <c r="G100" s="231"/>
      <c r="H100" s="231"/>
      <c r="I100" s="231"/>
      <c r="J100" s="231"/>
      <c r="K100" s="231"/>
      <c r="L100" s="231"/>
    </row>
    <row r="101" spans="1:12" x14ac:dyDescent="0.3">
      <c r="A101" s="231"/>
      <c r="B101" s="231"/>
      <c r="C101" s="231"/>
      <c r="D101" s="231"/>
      <c r="E101" s="231"/>
      <c r="F101" s="231"/>
      <c r="G101" s="231"/>
      <c r="H101" s="231"/>
      <c r="I101" s="231"/>
      <c r="J101" s="231"/>
      <c r="K101" s="231"/>
      <c r="L101" s="231"/>
    </row>
    <row r="102" spans="1:12" x14ac:dyDescent="0.3">
      <c r="A102" s="231"/>
      <c r="B102" s="231"/>
      <c r="C102" s="231"/>
      <c r="D102" s="231"/>
      <c r="E102" s="231"/>
      <c r="F102" s="231"/>
      <c r="G102" s="231"/>
      <c r="H102" s="231"/>
      <c r="I102" s="231"/>
      <c r="J102" s="231"/>
      <c r="K102" s="231"/>
      <c r="L102" s="231"/>
    </row>
    <row r="103" spans="1:12" x14ac:dyDescent="0.3">
      <c r="A103" s="231"/>
      <c r="B103" s="231"/>
      <c r="C103" s="231"/>
      <c r="D103" s="231"/>
      <c r="E103" s="231"/>
      <c r="F103" s="231"/>
      <c r="G103" s="231"/>
      <c r="H103" s="231"/>
      <c r="I103" s="231"/>
      <c r="J103" s="231"/>
      <c r="K103" s="231"/>
      <c r="L103" s="231"/>
    </row>
    <row r="104" spans="1:12" x14ac:dyDescent="0.3">
      <c r="A104" s="231"/>
      <c r="B104" s="231"/>
      <c r="C104" s="231"/>
      <c r="D104" s="231"/>
      <c r="E104" s="231"/>
      <c r="F104" s="231"/>
      <c r="G104" s="231"/>
      <c r="H104" s="231"/>
      <c r="I104" s="231"/>
      <c r="J104" s="231"/>
      <c r="K104" s="231"/>
      <c r="L104" s="231"/>
    </row>
    <row r="105" spans="1:12" x14ac:dyDescent="0.3">
      <c r="A105" s="231"/>
      <c r="B105" s="231"/>
      <c r="C105" s="231"/>
      <c r="D105" s="231"/>
      <c r="E105" s="231"/>
      <c r="F105" s="231"/>
      <c r="G105" s="231"/>
      <c r="H105" s="231"/>
      <c r="I105" s="231"/>
      <c r="J105" s="231"/>
      <c r="K105" s="231"/>
      <c r="L105" s="231"/>
    </row>
    <row r="106" spans="1:12" x14ac:dyDescent="0.3">
      <c r="A106" s="231"/>
      <c r="B106" s="231"/>
      <c r="C106" s="231"/>
      <c r="D106" s="231"/>
      <c r="E106" s="231"/>
      <c r="F106" s="231"/>
      <c r="G106" s="231"/>
      <c r="H106" s="231"/>
      <c r="I106" s="231"/>
      <c r="J106" s="231"/>
      <c r="K106" s="231"/>
      <c r="L106" s="231"/>
    </row>
    <row r="107" spans="1:12" x14ac:dyDescent="0.3">
      <c r="A107" s="231"/>
      <c r="B107" s="231"/>
      <c r="C107" s="231"/>
      <c r="D107" s="231"/>
      <c r="E107" s="231"/>
      <c r="F107" s="231"/>
      <c r="G107" s="231"/>
      <c r="H107" s="231"/>
      <c r="I107" s="231"/>
      <c r="J107" s="231"/>
      <c r="K107" s="231"/>
      <c r="L107" s="231"/>
    </row>
    <row r="108" spans="1:12" x14ac:dyDescent="0.3">
      <c r="A108" s="231"/>
      <c r="B108" s="231"/>
      <c r="C108" s="231"/>
      <c r="D108" s="231"/>
      <c r="E108" s="231"/>
      <c r="F108" s="231"/>
      <c r="G108" s="231"/>
      <c r="H108" s="231"/>
      <c r="I108" s="231"/>
      <c r="J108" s="231"/>
      <c r="K108" s="231"/>
      <c r="L108" s="231"/>
    </row>
    <row r="109" spans="1:12" x14ac:dyDescent="0.3">
      <c r="A109" s="231"/>
      <c r="B109" s="231"/>
      <c r="C109" s="231"/>
      <c r="D109" s="231"/>
      <c r="E109" s="231"/>
      <c r="F109" s="231"/>
      <c r="G109" s="231"/>
      <c r="H109" s="231"/>
      <c r="I109" s="231"/>
      <c r="J109" s="231"/>
      <c r="K109" s="231"/>
      <c r="L109" s="231"/>
    </row>
    <row r="110" spans="1:12" x14ac:dyDescent="0.3">
      <c r="A110" s="231"/>
      <c r="B110" s="231"/>
      <c r="C110" s="231"/>
      <c r="D110" s="231"/>
      <c r="E110" s="231"/>
      <c r="F110" s="231"/>
      <c r="G110" s="231"/>
      <c r="H110" s="231"/>
      <c r="I110" s="231"/>
      <c r="J110" s="231"/>
      <c r="K110" s="231"/>
      <c r="L110" s="231"/>
    </row>
    <row r="111" spans="1:12" x14ac:dyDescent="0.3">
      <c r="A111" s="231"/>
      <c r="B111" s="231"/>
      <c r="C111" s="231"/>
      <c r="D111" s="231"/>
      <c r="E111" s="231"/>
      <c r="F111" s="231"/>
      <c r="G111" s="231"/>
      <c r="H111" s="231"/>
      <c r="I111" s="231"/>
      <c r="J111" s="231"/>
      <c r="K111" s="231"/>
      <c r="L111" s="231"/>
    </row>
    <row r="112" spans="1:12" x14ac:dyDescent="0.3">
      <c r="A112" s="231"/>
      <c r="B112" s="231"/>
      <c r="C112" s="231"/>
      <c r="D112" s="231"/>
      <c r="E112" s="231"/>
      <c r="F112" s="231"/>
      <c r="G112" s="231"/>
      <c r="H112" s="231"/>
      <c r="I112" s="231"/>
      <c r="J112" s="231"/>
      <c r="K112" s="231"/>
      <c r="L112" s="231"/>
    </row>
    <row r="113" spans="1:12" x14ac:dyDescent="0.3">
      <c r="A113" s="231"/>
      <c r="B113" s="231"/>
      <c r="C113" s="231"/>
      <c r="D113" s="231"/>
      <c r="E113" s="231"/>
      <c r="F113" s="231"/>
      <c r="G113" s="231"/>
      <c r="H113" s="231"/>
      <c r="I113" s="231"/>
      <c r="J113" s="231"/>
      <c r="K113" s="231"/>
      <c r="L113" s="231"/>
    </row>
    <row r="114" spans="1:12" x14ac:dyDescent="0.3">
      <c r="A114" s="231"/>
      <c r="B114" s="231"/>
      <c r="C114" s="231"/>
      <c r="D114" s="231"/>
      <c r="E114" s="231"/>
      <c r="F114" s="231"/>
      <c r="G114" s="231"/>
      <c r="H114" s="231"/>
      <c r="I114" s="231"/>
      <c r="J114" s="231"/>
      <c r="K114" s="231"/>
      <c r="L114" s="231"/>
    </row>
  </sheetData>
  <sheetProtection password="DB84" sheet="1" objects="1" scenarios="1"/>
  <mergeCells count="1">
    <mergeCell ref="A1:L11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topLeftCell="A50" zoomScale="90" zoomScaleNormal="90" workbookViewId="0">
      <selection activeCell="E80" sqref="E80"/>
    </sheetView>
  </sheetViews>
  <sheetFormatPr baseColWidth="10" defaultRowHeight="16.5" x14ac:dyDescent="0.3"/>
  <cols>
    <col min="1" max="1" width="106.6640625" style="1" customWidth="1"/>
    <col min="2" max="16384" width="11.5546875" style="1"/>
  </cols>
  <sheetData>
    <row r="1" spans="1:16" ht="66" x14ac:dyDescent="0.3">
      <c r="A1" s="228" t="s">
        <v>332</v>
      </c>
      <c r="B1" s="229"/>
      <c r="C1" s="229"/>
      <c r="D1" s="229"/>
      <c r="E1" s="229"/>
      <c r="F1" s="229"/>
      <c r="G1" s="229"/>
      <c r="H1" s="229"/>
      <c r="I1" s="229"/>
      <c r="J1" s="229"/>
      <c r="K1" s="229"/>
      <c r="L1" s="229"/>
      <c r="M1" s="229"/>
      <c r="N1" s="229"/>
      <c r="O1" s="229"/>
      <c r="P1" s="229"/>
    </row>
    <row r="29" spans="1:16" ht="11.25" customHeight="1" x14ac:dyDescent="0.3"/>
    <row r="30" spans="1:16" hidden="1" x14ac:dyDescent="0.3"/>
    <row r="31" spans="1:16" hidden="1" x14ac:dyDescent="0.3"/>
    <row r="32" spans="1:16" ht="111" customHeight="1" x14ac:dyDescent="0.3">
      <c r="A32" s="228" t="s">
        <v>333</v>
      </c>
      <c r="B32" s="229"/>
      <c r="C32" s="229"/>
      <c r="D32" s="229"/>
      <c r="E32" s="229"/>
      <c r="F32" s="229"/>
      <c r="G32" s="229"/>
      <c r="H32" s="229"/>
      <c r="I32" s="229"/>
      <c r="J32" s="229"/>
      <c r="K32" s="229"/>
      <c r="L32" s="229"/>
      <c r="M32" s="229"/>
      <c r="N32" s="229"/>
      <c r="O32" s="229"/>
      <c r="P32" s="229"/>
    </row>
    <row r="62" spans="1:16" ht="136.5" customHeight="1" x14ac:dyDescent="0.3">
      <c r="A62" s="228" t="s">
        <v>334</v>
      </c>
      <c r="B62" s="229"/>
      <c r="C62" s="229"/>
      <c r="D62" s="229"/>
      <c r="E62" s="229"/>
      <c r="F62" s="229"/>
      <c r="G62" s="229"/>
      <c r="H62" s="229"/>
      <c r="I62" s="229"/>
      <c r="J62" s="229"/>
      <c r="K62" s="229"/>
      <c r="L62" s="229"/>
      <c r="M62" s="229"/>
      <c r="N62" s="229"/>
      <c r="O62" s="229"/>
      <c r="P62" s="229"/>
    </row>
    <row r="80" spans="1:16" ht="138" customHeight="1" x14ac:dyDescent="0.3">
      <c r="A80" s="228" t="s">
        <v>331</v>
      </c>
      <c r="B80" s="229"/>
      <c r="C80" s="229"/>
      <c r="D80" s="229"/>
      <c r="E80" s="229"/>
      <c r="F80" s="229"/>
      <c r="G80" s="229"/>
      <c r="H80" s="229"/>
      <c r="I80" s="229"/>
      <c r="J80" s="229"/>
      <c r="K80" s="229"/>
      <c r="L80" s="229"/>
      <c r="M80" s="229"/>
      <c r="N80" s="229"/>
      <c r="O80" s="229"/>
      <c r="P80" s="229"/>
    </row>
  </sheetData>
  <sheetProtection password="DB84" sheet="1" objects="1" scenarios="1"/>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U41"/>
  <sheetViews>
    <sheetView tabSelected="1" zoomScale="80" zoomScaleNormal="80" workbookViewId="0">
      <selection activeCell="I13" sqref="I13:J14"/>
    </sheetView>
  </sheetViews>
  <sheetFormatPr baseColWidth="10" defaultRowHeight="16.5" x14ac:dyDescent="0.3"/>
  <cols>
    <col min="1" max="1" width="3.5546875" style="87" customWidth="1"/>
    <col min="2" max="2" width="26.33203125" style="87" customWidth="1"/>
    <col min="3" max="3" width="23.88671875" style="87" customWidth="1"/>
    <col min="4" max="4" width="21.21875" style="87" customWidth="1"/>
    <col min="5" max="6" width="11.5546875" style="87"/>
    <col min="7" max="7" width="15.21875" style="87" customWidth="1"/>
    <col min="8" max="9" width="11.5546875" style="87"/>
    <col min="10" max="10" width="15.44140625" style="87" customWidth="1"/>
    <col min="11" max="11" width="11.5546875" style="87"/>
    <col min="12" max="12" width="13.33203125" style="87" customWidth="1"/>
    <col min="13" max="13" width="11.5546875" style="87"/>
    <col min="14" max="14" width="21" style="87" customWidth="1"/>
    <col min="15" max="16" width="11.5546875" style="87"/>
    <col min="17" max="21" width="11.5546875" style="86"/>
    <col min="22" max="16384" width="11.5546875" style="87"/>
  </cols>
  <sheetData>
    <row r="1" spans="1:16" ht="17.25" customHeight="1" thickBot="1" x14ac:dyDescent="0.35">
      <c r="A1" s="82"/>
      <c r="B1" s="83" t="s">
        <v>156</v>
      </c>
      <c r="C1" s="84"/>
      <c r="D1" s="84"/>
      <c r="E1" s="84"/>
      <c r="F1" s="84"/>
      <c r="G1" s="85"/>
      <c r="H1" s="86"/>
      <c r="I1" s="86"/>
      <c r="J1" s="86"/>
      <c r="K1" s="86"/>
      <c r="L1" s="86"/>
      <c r="M1" s="86"/>
      <c r="N1" s="86"/>
      <c r="O1" s="86"/>
      <c r="P1" s="86"/>
    </row>
    <row r="2" spans="1:16" ht="25.5" customHeight="1" thickBot="1" x14ac:dyDescent="0.35">
      <c r="A2" s="88"/>
      <c r="B2" s="89" t="s">
        <v>163</v>
      </c>
      <c r="C2" s="90"/>
      <c r="D2" s="91" t="s">
        <v>164</v>
      </c>
      <c r="E2" s="92"/>
      <c r="F2" s="93"/>
      <c r="G2" s="94"/>
      <c r="H2" s="86"/>
      <c r="I2" s="86"/>
      <c r="J2" s="86"/>
      <c r="K2" s="86"/>
      <c r="L2" s="86"/>
      <c r="M2" s="86"/>
      <c r="N2" s="86"/>
      <c r="O2" s="86"/>
      <c r="P2" s="86"/>
    </row>
    <row r="3" spans="1:16" ht="16.5" customHeight="1" thickBot="1" x14ac:dyDescent="0.35">
      <c r="A3" s="95" t="s">
        <v>264</v>
      </c>
      <c r="B3" s="96" t="s">
        <v>165</v>
      </c>
      <c r="C3" s="97" t="s">
        <v>170</v>
      </c>
      <c r="D3" s="98" t="s">
        <v>70</v>
      </c>
      <c r="E3" s="232" t="s">
        <v>168</v>
      </c>
      <c r="F3" s="233"/>
      <c r="G3" s="236" t="s">
        <v>171</v>
      </c>
      <c r="H3" s="86"/>
      <c r="I3" s="86"/>
      <c r="J3" s="86"/>
      <c r="K3" s="86"/>
      <c r="L3" s="86"/>
      <c r="M3" s="86"/>
      <c r="N3" s="86"/>
      <c r="O3" s="86"/>
      <c r="P3" s="86"/>
    </row>
    <row r="4" spans="1:16" ht="17.25" thickBot="1" x14ac:dyDescent="0.35">
      <c r="A4" s="99"/>
      <c r="B4" s="100" t="s">
        <v>166</v>
      </c>
      <c r="C4" s="101"/>
      <c r="D4" s="93" t="s">
        <v>167</v>
      </c>
      <c r="E4" s="234"/>
      <c r="F4" s="235"/>
      <c r="G4" s="237"/>
      <c r="H4" s="86"/>
      <c r="I4" s="244" t="s">
        <v>11</v>
      </c>
      <c r="J4" s="242" t="s">
        <v>12</v>
      </c>
      <c r="K4" s="242" t="s">
        <v>15</v>
      </c>
      <c r="L4" s="240" t="s">
        <v>270</v>
      </c>
      <c r="M4" s="86"/>
      <c r="N4" s="86"/>
      <c r="O4" s="86"/>
      <c r="P4" s="86"/>
    </row>
    <row r="5" spans="1:16" ht="17.25" thickBot="1" x14ac:dyDescent="0.35">
      <c r="A5" s="102">
        <v>1</v>
      </c>
      <c r="B5" s="103"/>
      <c r="C5" s="104"/>
      <c r="D5" s="105"/>
      <c r="E5" s="238">
        <f t="shared" ref="E5:E6" si="0">G5*1.03</f>
        <v>0</v>
      </c>
      <c r="F5" s="239"/>
      <c r="G5" s="106"/>
      <c r="H5" s="86"/>
      <c r="I5" s="245"/>
      <c r="J5" s="243"/>
      <c r="K5" s="243"/>
      <c r="L5" s="241"/>
      <c r="M5" s="86"/>
      <c r="N5" s="86"/>
      <c r="O5" s="86"/>
      <c r="P5" s="86"/>
    </row>
    <row r="6" spans="1:16" ht="17.25" thickBot="1" x14ac:dyDescent="0.35">
      <c r="A6" s="102">
        <v>2</v>
      </c>
      <c r="B6" s="107"/>
      <c r="C6" s="209"/>
      <c r="D6" s="108"/>
      <c r="E6" s="238">
        <f t="shared" si="0"/>
        <v>0</v>
      </c>
      <c r="F6" s="239"/>
      <c r="G6" s="110"/>
      <c r="H6" s="86"/>
      <c r="I6" s="111">
        <v>2025</v>
      </c>
      <c r="J6" s="112" t="s">
        <v>13</v>
      </c>
      <c r="K6" s="113">
        <v>31</v>
      </c>
      <c r="L6" s="146">
        <v>0.55000000000000004</v>
      </c>
      <c r="M6" s="86"/>
      <c r="N6" s="86"/>
      <c r="O6" s="86"/>
      <c r="P6" s="86"/>
    </row>
    <row r="7" spans="1:16" ht="17.25" thickBot="1" x14ac:dyDescent="0.35">
      <c r="A7" s="102">
        <v>3</v>
      </c>
      <c r="B7" s="107"/>
      <c r="C7" s="108"/>
      <c r="D7" s="108"/>
      <c r="E7" s="238">
        <f t="shared" ref="E7:E23" si="1">G7*1.03</f>
        <v>0</v>
      </c>
      <c r="F7" s="239"/>
      <c r="G7" s="110"/>
      <c r="H7" s="86"/>
      <c r="I7" s="111">
        <v>2025</v>
      </c>
      <c r="J7" s="112" t="s">
        <v>14</v>
      </c>
      <c r="K7" s="114">
        <v>28</v>
      </c>
      <c r="L7" s="146">
        <v>0.55000000000000004</v>
      </c>
      <c r="M7" s="86"/>
      <c r="N7" s="86"/>
      <c r="O7" s="86"/>
      <c r="P7" s="86"/>
    </row>
    <row r="8" spans="1:16" ht="17.25" thickBot="1" x14ac:dyDescent="0.35">
      <c r="A8" s="102">
        <v>4</v>
      </c>
      <c r="B8" s="107"/>
      <c r="C8" s="108"/>
      <c r="D8" s="108"/>
      <c r="E8" s="238">
        <f t="shared" si="1"/>
        <v>0</v>
      </c>
      <c r="F8" s="239"/>
      <c r="G8" s="110"/>
      <c r="H8" s="86"/>
      <c r="I8" s="86"/>
      <c r="J8" s="86"/>
      <c r="K8" s="86"/>
      <c r="L8" s="86"/>
      <c r="M8" s="86"/>
      <c r="N8" s="86"/>
      <c r="O8" s="86"/>
      <c r="P8" s="86"/>
    </row>
    <row r="9" spans="1:16" ht="21" customHeight="1" x14ac:dyDescent="0.3">
      <c r="A9" s="102">
        <v>5</v>
      </c>
      <c r="B9" s="107"/>
      <c r="C9" s="108"/>
      <c r="D9" s="108"/>
      <c r="E9" s="238">
        <f t="shared" si="1"/>
        <v>0</v>
      </c>
      <c r="F9" s="239"/>
      <c r="G9" s="110"/>
      <c r="H9" s="86"/>
      <c r="I9" s="232" t="s">
        <v>147</v>
      </c>
      <c r="J9" s="233"/>
      <c r="K9" s="246"/>
      <c r="L9" s="86"/>
      <c r="M9" s="86"/>
      <c r="N9" s="86"/>
      <c r="O9" s="86"/>
      <c r="P9" s="86"/>
    </row>
    <row r="10" spans="1:16" ht="17.25" customHeight="1" thickBot="1" x14ac:dyDescent="0.35">
      <c r="A10" s="102">
        <v>6</v>
      </c>
      <c r="B10" s="107"/>
      <c r="C10" s="108"/>
      <c r="D10" s="108"/>
      <c r="E10" s="238">
        <f t="shared" si="1"/>
        <v>0</v>
      </c>
      <c r="F10" s="239"/>
      <c r="G10" s="110"/>
      <c r="H10" s="86"/>
      <c r="I10" s="234"/>
      <c r="J10" s="235"/>
      <c r="K10" s="247"/>
      <c r="L10" s="86"/>
      <c r="M10" s="86"/>
      <c r="N10" s="86"/>
      <c r="O10" s="86"/>
      <c r="P10" s="86"/>
    </row>
    <row r="11" spans="1:16" ht="17.25" customHeight="1" x14ac:dyDescent="0.3">
      <c r="A11" s="102">
        <v>7</v>
      </c>
      <c r="B11" s="107"/>
      <c r="C11" s="108"/>
      <c r="D11" s="108"/>
      <c r="E11" s="238">
        <f t="shared" si="1"/>
        <v>0</v>
      </c>
      <c r="F11" s="239"/>
      <c r="G11" s="110"/>
      <c r="H11" s="86"/>
      <c r="I11" s="232" t="s">
        <v>267</v>
      </c>
      <c r="J11" s="233"/>
      <c r="K11" s="246"/>
      <c r="L11" s="86"/>
      <c r="M11" s="86"/>
      <c r="N11" s="86"/>
      <c r="O11" s="86"/>
      <c r="P11" s="86"/>
    </row>
    <row r="12" spans="1:16" ht="18" customHeight="1" thickBot="1" x14ac:dyDescent="0.35">
      <c r="A12" s="102">
        <v>8</v>
      </c>
      <c r="B12" s="107"/>
      <c r="C12" s="108"/>
      <c r="D12" s="108"/>
      <c r="E12" s="238">
        <f t="shared" si="1"/>
        <v>0</v>
      </c>
      <c r="F12" s="239"/>
      <c r="G12" s="110"/>
      <c r="H12" s="86"/>
      <c r="I12" s="234"/>
      <c r="J12" s="235"/>
      <c r="K12" s="247"/>
      <c r="L12" s="86"/>
      <c r="M12" s="86"/>
      <c r="N12" s="86"/>
      <c r="O12" s="86"/>
      <c r="P12" s="86"/>
    </row>
    <row r="13" spans="1:16" x14ac:dyDescent="0.3">
      <c r="A13" s="102">
        <v>9</v>
      </c>
      <c r="B13" s="107"/>
      <c r="C13" s="108"/>
      <c r="D13" s="108"/>
      <c r="E13" s="238">
        <f t="shared" si="1"/>
        <v>0</v>
      </c>
      <c r="F13" s="239"/>
      <c r="G13" s="110"/>
      <c r="H13" s="86"/>
      <c r="I13" s="248" t="s">
        <v>265</v>
      </c>
      <c r="J13" s="249"/>
      <c r="K13" s="252" t="e">
        <f>ROUND(((G24/K9)/61),2)</f>
        <v>#DIV/0!</v>
      </c>
      <c r="L13" s="86"/>
      <c r="M13" s="86"/>
      <c r="N13" s="86"/>
      <c r="O13" s="86"/>
      <c r="P13" s="86"/>
    </row>
    <row r="14" spans="1:16" ht="17.25" thickBot="1" x14ac:dyDescent="0.35">
      <c r="A14" s="102">
        <v>10</v>
      </c>
      <c r="B14" s="107"/>
      <c r="C14" s="108"/>
      <c r="D14" s="108"/>
      <c r="E14" s="238">
        <f t="shared" si="1"/>
        <v>0</v>
      </c>
      <c r="F14" s="239"/>
      <c r="G14" s="110"/>
      <c r="H14" s="86"/>
      <c r="I14" s="250"/>
      <c r="J14" s="251"/>
      <c r="K14" s="253"/>
      <c r="L14" s="86"/>
      <c r="M14" s="86"/>
      <c r="N14" s="86"/>
      <c r="O14" s="86"/>
      <c r="P14" s="86"/>
    </row>
    <row r="15" spans="1:16" x14ac:dyDescent="0.3">
      <c r="A15" s="102">
        <v>11</v>
      </c>
      <c r="B15" s="107"/>
      <c r="C15" s="108"/>
      <c r="D15" s="108"/>
      <c r="E15" s="238">
        <f t="shared" si="1"/>
        <v>0</v>
      </c>
      <c r="F15" s="239"/>
      <c r="G15" s="110"/>
      <c r="H15" s="86"/>
      <c r="I15" s="86"/>
      <c r="J15" s="86"/>
      <c r="K15" s="86"/>
      <c r="L15" s="86"/>
      <c r="M15" s="86"/>
      <c r="N15" s="92"/>
      <c r="O15" s="86"/>
      <c r="P15" s="86"/>
    </row>
    <row r="16" spans="1:16" ht="17.25" thickBot="1" x14ac:dyDescent="0.35">
      <c r="A16" s="102">
        <v>12</v>
      </c>
      <c r="B16" s="107"/>
      <c r="C16" s="108"/>
      <c r="D16" s="108"/>
      <c r="E16" s="238">
        <f t="shared" si="1"/>
        <v>0</v>
      </c>
      <c r="F16" s="239"/>
      <c r="G16" s="110"/>
      <c r="H16" s="86"/>
      <c r="I16" s="86"/>
      <c r="J16" s="86"/>
      <c r="K16" s="86"/>
      <c r="L16" s="86"/>
      <c r="M16" s="86"/>
      <c r="N16" s="92"/>
      <c r="O16" s="86"/>
      <c r="P16" s="86"/>
    </row>
    <row r="17" spans="1:19" x14ac:dyDescent="0.3">
      <c r="A17" s="102">
        <v>13</v>
      </c>
      <c r="B17" s="107"/>
      <c r="C17" s="108"/>
      <c r="D17" s="108"/>
      <c r="E17" s="238">
        <f t="shared" si="1"/>
        <v>0</v>
      </c>
      <c r="F17" s="239"/>
      <c r="G17" s="110"/>
      <c r="H17" s="86"/>
      <c r="I17" s="115" t="s">
        <v>269</v>
      </c>
      <c r="J17" s="116"/>
      <c r="K17" s="116" t="s">
        <v>219</v>
      </c>
      <c r="L17" s="116"/>
      <c r="M17" s="117"/>
      <c r="N17" s="92"/>
      <c r="O17" s="92"/>
      <c r="P17" s="86"/>
    </row>
    <row r="18" spans="1:19" x14ac:dyDescent="0.3">
      <c r="A18" s="102">
        <v>14</v>
      </c>
      <c r="B18" s="107"/>
      <c r="C18" s="108"/>
      <c r="D18" s="108"/>
      <c r="E18" s="238">
        <f t="shared" si="1"/>
        <v>0</v>
      </c>
      <c r="F18" s="239"/>
      <c r="G18" s="110"/>
      <c r="H18" s="86"/>
      <c r="I18" s="118" t="s">
        <v>68</v>
      </c>
      <c r="J18" s="119" t="s">
        <v>12</v>
      </c>
      <c r="K18" s="119" t="s">
        <v>68</v>
      </c>
      <c r="L18" s="119" t="s">
        <v>12</v>
      </c>
      <c r="M18" s="120" t="s">
        <v>69</v>
      </c>
      <c r="N18" s="92"/>
      <c r="O18" s="92"/>
      <c r="P18" s="86"/>
    </row>
    <row r="19" spans="1:19" ht="17.25" thickBot="1" x14ac:dyDescent="0.35">
      <c r="A19" s="102">
        <v>15</v>
      </c>
      <c r="B19" s="107"/>
      <c r="C19" s="108"/>
      <c r="D19" s="108"/>
      <c r="E19" s="238">
        <f t="shared" si="1"/>
        <v>0</v>
      </c>
      <c r="F19" s="239"/>
      <c r="G19" s="110"/>
      <c r="H19" s="86"/>
      <c r="I19" s="121"/>
      <c r="J19" s="122"/>
      <c r="K19" s="123"/>
      <c r="L19" s="122"/>
      <c r="M19" s="124">
        <f>IF(J19=L19,K19-I19,K19+IF(J19="Januar",31-I19,IF(J19="Februar",28-I19,IF(J19="Maerz",31-I19,IF(J19="April",30-I19,0))))+IF(AND(J19="Januar",L19="April"),28+31,IF(AND(J19="Januar",L19="Maerz"),28,IF(AND(J19="Februar",L19="April"),31,0))))</f>
        <v>0</v>
      </c>
      <c r="N19" s="125"/>
      <c r="O19" s="92"/>
      <c r="P19" s="86"/>
    </row>
    <row r="20" spans="1:19" ht="17.25" customHeight="1" x14ac:dyDescent="0.3">
      <c r="A20" s="102">
        <v>16</v>
      </c>
      <c r="B20" s="107"/>
      <c r="C20" s="108"/>
      <c r="D20" s="108"/>
      <c r="E20" s="238">
        <f t="shared" si="1"/>
        <v>0</v>
      </c>
      <c r="F20" s="239"/>
      <c r="G20" s="110"/>
      <c r="H20" s="86"/>
      <c r="I20" s="39" t="s">
        <v>155</v>
      </c>
      <c r="J20" s="126"/>
      <c r="K20" s="126"/>
      <c r="L20" s="126"/>
      <c r="M20" s="126"/>
      <c r="N20" s="127"/>
      <c r="O20" s="128"/>
      <c r="P20" s="92"/>
      <c r="Q20" s="92"/>
      <c r="R20" s="92"/>
      <c r="S20" s="92"/>
    </row>
    <row r="21" spans="1:19" x14ac:dyDescent="0.3">
      <c r="A21" s="102">
        <v>17</v>
      </c>
      <c r="B21" s="107"/>
      <c r="C21" s="108"/>
      <c r="D21" s="108"/>
      <c r="E21" s="238">
        <f t="shared" si="1"/>
        <v>0</v>
      </c>
      <c r="F21" s="239"/>
      <c r="G21" s="110"/>
      <c r="H21" s="86"/>
      <c r="I21" s="129"/>
      <c r="J21" s="130"/>
      <c r="K21" s="130"/>
      <c r="L21" s="130"/>
      <c r="M21" s="130"/>
      <c r="N21" s="131"/>
      <c r="O21" s="128"/>
      <c r="P21" s="92"/>
      <c r="Q21" s="92"/>
      <c r="R21" s="92"/>
      <c r="S21" s="92"/>
    </row>
    <row r="22" spans="1:19" x14ac:dyDescent="0.3">
      <c r="A22" s="102">
        <v>18</v>
      </c>
      <c r="B22" s="107"/>
      <c r="C22" s="108"/>
      <c r="D22" s="108"/>
      <c r="E22" s="238">
        <f t="shared" si="1"/>
        <v>0</v>
      </c>
      <c r="F22" s="239"/>
      <c r="G22" s="110"/>
      <c r="H22" s="86"/>
      <c r="I22" s="128" t="s">
        <v>268</v>
      </c>
      <c r="J22" s="92"/>
      <c r="K22" s="92"/>
      <c r="L22" s="92"/>
      <c r="M22" s="92"/>
      <c r="N22" s="132"/>
      <c r="O22" s="92"/>
      <c r="P22" s="92"/>
      <c r="Q22" s="92"/>
      <c r="R22" s="92"/>
      <c r="S22" s="92"/>
    </row>
    <row r="23" spans="1:19" x14ac:dyDescent="0.3">
      <c r="A23" s="102">
        <v>19</v>
      </c>
      <c r="B23" s="107"/>
      <c r="C23" s="108"/>
      <c r="D23" s="108"/>
      <c r="E23" s="238">
        <f t="shared" si="1"/>
        <v>0</v>
      </c>
      <c r="F23" s="239"/>
      <c r="G23" s="110"/>
      <c r="H23" s="86"/>
      <c r="I23" s="128"/>
      <c r="J23" s="92"/>
      <c r="K23" s="92"/>
      <c r="L23" s="92"/>
      <c r="M23" s="92"/>
      <c r="N23" s="132"/>
      <c r="O23" s="92"/>
      <c r="P23" s="92"/>
      <c r="Q23" s="92"/>
      <c r="R23" s="92"/>
      <c r="S23" s="92"/>
    </row>
    <row r="24" spans="1:19" ht="17.25" thickBot="1" x14ac:dyDescent="0.35">
      <c r="A24" s="133"/>
      <c r="B24" s="254" t="s">
        <v>169</v>
      </c>
      <c r="C24" s="254"/>
      <c r="D24" s="254"/>
      <c r="E24" s="254"/>
      <c r="F24" s="254"/>
      <c r="G24" s="210">
        <f>SUM(E5:F23)</f>
        <v>0</v>
      </c>
      <c r="H24" s="86"/>
      <c r="I24" s="128"/>
      <c r="J24" s="92"/>
      <c r="K24" s="92"/>
      <c r="L24" s="92"/>
      <c r="M24" s="92"/>
      <c r="N24" s="132"/>
      <c r="O24" s="92"/>
      <c r="P24" s="92"/>
      <c r="Q24" s="92"/>
      <c r="R24" s="92"/>
      <c r="S24" s="92"/>
    </row>
    <row r="25" spans="1:19" ht="17.25" thickBot="1" x14ac:dyDescent="0.35">
      <c r="A25" s="134"/>
      <c r="B25" s="135"/>
      <c r="C25" s="135"/>
      <c r="D25" s="135"/>
      <c r="E25" s="135"/>
      <c r="F25" s="135"/>
      <c r="G25" s="136"/>
      <c r="H25" s="86"/>
      <c r="I25" s="128"/>
      <c r="J25" s="92"/>
      <c r="K25" s="92"/>
      <c r="L25" s="92"/>
      <c r="M25" s="92"/>
      <c r="N25" s="132"/>
      <c r="O25" s="92"/>
      <c r="P25" s="92"/>
      <c r="Q25" s="92"/>
      <c r="R25" s="92"/>
      <c r="S25" s="92"/>
    </row>
    <row r="26" spans="1:19" ht="17.25" thickBot="1" x14ac:dyDescent="0.35">
      <c r="A26" s="259" t="s">
        <v>161</v>
      </c>
      <c r="B26" s="260"/>
      <c r="C26" s="260"/>
      <c r="D26" s="260"/>
      <c r="E26" s="260"/>
      <c r="F26" s="260"/>
      <c r="G26" s="211" t="e">
        <f>ROUND((K13*K11*M19*L7),2)</f>
        <v>#DIV/0!</v>
      </c>
      <c r="H26" s="86"/>
      <c r="I26" s="128"/>
      <c r="J26" s="92"/>
      <c r="K26" s="92"/>
      <c r="L26" s="92"/>
      <c r="M26" s="92"/>
      <c r="N26" s="132"/>
      <c r="O26" s="92"/>
      <c r="P26" s="92"/>
      <c r="Q26" s="92"/>
      <c r="R26" s="92"/>
      <c r="S26" s="92"/>
    </row>
    <row r="27" spans="1:19" ht="17.25" thickBot="1" x14ac:dyDescent="0.35">
      <c r="A27" s="257" t="s">
        <v>266</v>
      </c>
      <c r="B27" s="258"/>
      <c r="C27" s="258"/>
      <c r="D27" s="258"/>
      <c r="E27" s="258"/>
      <c r="F27" s="258"/>
      <c r="G27" s="137"/>
      <c r="H27" s="86"/>
      <c r="I27" s="128"/>
      <c r="J27" s="92"/>
      <c r="K27" s="92"/>
      <c r="L27" s="92"/>
      <c r="M27" s="92"/>
      <c r="N27" s="132"/>
      <c r="O27" s="92"/>
      <c r="P27" s="92"/>
      <c r="Q27" s="92"/>
      <c r="R27" s="92"/>
      <c r="S27" s="92"/>
    </row>
    <row r="28" spans="1:19" x14ac:dyDescent="0.3">
      <c r="A28" s="138"/>
      <c r="B28" s="92"/>
      <c r="C28" s="92"/>
      <c r="D28" s="92"/>
      <c r="E28" s="92"/>
      <c r="F28" s="92"/>
      <c r="G28" s="139"/>
      <c r="H28" s="86"/>
      <c r="I28" s="128"/>
      <c r="J28" s="92"/>
      <c r="K28" s="92"/>
      <c r="L28" s="92"/>
      <c r="M28" s="92"/>
      <c r="N28" s="132"/>
      <c r="O28" s="92"/>
      <c r="P28" s="92"/>
      <c r="Q28" s="92"/>
      <c r="R28" s="92"/>
      <c r="S28" s="92"/>
    </row>
    <row r="29" spans="1:19" ht="17.25" thickBot="1" x14ac:dyDescent="0.35">
      <c r="A29" s="255" t="s">
        <v>127</v>
      </c>
      <c r="B29" s="256"/>
      <c r="C29" s="256"/>
      <c r="D29" s="256"/>
      <c r="E29" s="256"/>
      <c r="F29" s="256"/>
      <c r="G29" s="139"/>
      <c r="H29" s="86"/>
      <c r="I29" s="140"/>
      <c r="J29" s="141"/>
      <c r="K29" s="141"/>
      <c r="L29" s="141"/>
      <c r="M29" s="141"/>
      <c r="N29" s="142"/>
      <c r="O29" s="92"/>
      <c r="P29" s="92"/>
      <c r="Q29" s="92"/>
      <c r="R29" s="92"/>
      <c r="S29" s="92"/>
    </row>
    <row r="30" spans="1:19" x14ac:dyDescent="0.3">
      <c r="A30" s="138"/>
      <c r="B30" s="92"/>
      <c r="C30" s="92"/>
      <c r="D30" s="92"/>
      <c r="E30" s="92"/>
      <c r="F30" s="92"/>
      <c r="G30" s="139"/>
      <c r="H30" s="86"/>
      <c r="I30" s="86"/>
      <c r="J30" s="86"/>
      <c r="K30" s="86"/>
      <c r="L30" s="86"/>
      <c r="M30" s="86"/>
      <c r="N30" s="86"/>
      <c r="O30" s="86"/>
      <c r="P30" s="86"/>
    </row>
    <row r="31" spans="1:19" x14ac:dyDescent="0.3">
      <c r="A31" s="138"/>
      <c r="B31" s="92"/>
      <c r="C31" s="92"/>
      <c r="D31" s="92"/>
      <c r="E31" s="92"/>
      <c r="F31" s="92"/>
      <c r="G31" s="139"/>
      <c r="H31" s="86"/>
      <c r="I31" s="86"/>
      <c r="J31" s="86"/>
      <c r="K31" s="86"/>
      <c r="L31" s="86"/>
      <c r="M31" s="86"/>
      <c r="N31" s="86"/>
      <c r="O31" s="86"/>
      <c r="P31" s="86"/>
    </row>
    <row r="32" spans="1:19" x14ac:dyDescent="0.3">
      <c r="A32" s="138"/>
      <c r="B32" s="92"/>
      <c r="C32" s="92"/>
      <c r="D32" s="92"/>
      <c r="E32" s="92"/>
      <c r="F32" s="92"/>
      <c r="G32" s="139"/>
      <c r="H32" s="86"/>
      <c r="I32" s="86"/>
      <c r="J32" s="86"/>
      <c r="K32" s="86"/>
      <c r="L32" s="86"/>
      <c r="M32" s="86"/>
      <c r="N32" s="86"/>
      <c r="O32" s="86"/>
      <c r="P32" s="86"/>
    </row>
    <row r="33" spans="1:16" x14ac:dyDescent="0.3">
      <c r="A33" s="138"/>
      <c r="B33" s="92"/>
      <c r="C33" s="92"/>
      <c r="D33" s="92"/>
      <c r="E33" s="92"/>
      <c r="F33" s="92"/>
      <c r="G33" s="139"/>
      <c r="H33" s="86"/>
      <c r="I33" s="86"/>
      <c r="J33" s="86"/>
      <c r="K33" s="86"/>
      <c r="L33" s="86"/>
      <c r="M33" s="86"/>
      <c r="N33" s="86"/>
      <c r="O33" s="86"/>
      <c r="P33" s="86"/>
    </row>
    <row r="34" spans="1:16" ht="17.25" thickBot="1" x14ac:dyDescent="0.35">
      <c r="A34" s="143"/>
      <c r="B34" s="144"/>
      <c r="C34" s="144"/>
      <c r="D34" s="144"/>
      <c r="E34" s="144"/>
      <c r="F34" s="144"/>
      <c r="G34" s="145"/>
      <c r="H34" s="86"/>
      <c r="I34" s="86"/>
      <c r="J34" s="86"/>
      <c r="K34" s="86"/>
      <c r="L34" s="86"/>
      <c r="M34" s="86"/>
      <c r="N34" s="86"/>
      <c r="O34" s="86"/>
      <c r="P34" s="86"/>
    </row>
    <row r="35" spans="1:16" x14ac:dyDescent="0.3">
      <c r="A35" s="86"/>
      <c r="B35" s="86"/>
      <c r="C35" s="86"/>
      <c r="D35" s="86"/>
      <c r="E35" s="86"/>
      <c r="F35" s="86"/>
      <c r="G35" s="86"/>
      <c r="H35" s="86"/>
      <c r="I35" s="86"/>
      <c r="J35" s="86"/>
      <c r="K35" s="86"/>
      <c r="L35" s="86"/>
      <c r="M35" s="86"/>
      <c r="N35" s="86"/>
      <c r="O35" s="86"/>
      <c r="P35" s="86"/>
    </row>
    <row r="36" spans="1:16" x14ac:dyDescent="0.3">
      <c r="A36" s="86"/>
      <c r="B36" s="86"/>
      <c r="C36" s="86"/>
      <c r="D36" s="86"/>
      <c r="E36" s="86"/>
      <c r="F36" s="86"/>
      <c r="G36" s="86"/>
      <c r="H36" s="86"/>
      <c r="I36" s="86"/>
      <c r="J36" s="86"/>
      <c r="K36" s="86"/>
      <c r="L36" s="86"/>
      <c r="M36" s="86"/>
      <c r="N36" s="86"/>
      <c r="O36" s="86"/>
      <c r="P36" s="86"/>
    </row>
    <row r="37" spans="1:16" x14ac:dyDescent="0.3">
      <c r="A37" s="86"/>
      <c r="B37" s="86"/>
      <c r="C37" s="86"/>
      <c r="D37" s="86"/>
      <c r="E37" s="86"/>
      <c r="F37" s="86"/>
      <c r="G37" s="86"/>
      <c r="H37" s="86"/>
      <c r="I37" s="86"/>
      <c r="J37" s="86"/>
      <c r="K37" s="86"/>
      <c r="L37" s="86"/>
      <c r="M37" s="86"/>
      <c r="N37" s="86"/>
      <c r="O37" s="86"/>
      <c r="P37" s="86"/>
    </row>
    <row r="38" spans="1:16" x14ac:dyDescent="0.3">
      <c r="A38" s="86"/>
      <c r="B38" s="86"/>
      <c r="C38" s="86"/>
      <c r="D38" s="86"/>
      <c r="E38" s="86"/>
      <c r="F38" s="86"/>
      <c r="G38" s="86"/>
      <c r="H38" s="86"/>
      <c r="I38" s="86"/>
      <c r="J38" s="86"/>
      <c r="K38" s="86"/>
      <c r="L38" s="86"/>
      <c r="M38" s="86"/>
      <c r="N38" s="86"/>
      <c r="O38" s="86"/>
      <c r="P38" s="86"/>
    </row>
    <row r="39" spans="1:16" x14ac:dyDescent="0.3">
      <c r="A39" s="86"/>
      <c r="B39" s="86"/>
      <c r="C39" s="86"/>
      <c r="D39" s="86"/>
      <c r="E39" s="86"/>
      <c r="F39" s="86"/>
      <c r="G39" s="86"/>
      <c r="H39" s="86"/>
      <c r="I39" s="86"/>
      <c r="J39" s="86"/>
      <c r="K39" s="86"/>
      <c r="L39" s="86"/>
      <c r="M39" s="86"/>
      <c r="N39" s="86"/>
      <c r="O39" s="86"/>
      <c r="P39" s="86"/>
    </row>
    <row r="40" spans="1:16" x14ac:dyDescent="0.3">
      <c r="A40" s="86"/>
      <c r="B40" s="86"/>
      <c r="C40" s="86"/>
      <c r="D40" s="86"/>
      <c r="E40" s="86"/>
      <c r="F40" s="86"/>
      <c r="G40" s="86"/>
      <c r="H40" s="86"/>
      <c r="I40" s="86"/>
      <c r="J40" s="86"/>
      <c r="K40" s="86"/>
      <c r="L40" s="86"/>
      <c r="M40" s="86"/>
      <c r="N40" s="86"/>
      <c r="O40" s="86"/>
      <c r="P40" s="86"/>
    </row>
    <row r="41" spans="1:16" x14ac:dyDescent="0.3">
      <c r="A41" s="86"/>
      <c r="B41" s="86"/>
      <c r="C41" s="86"/>
      <c r="D41" s="86"/>
      <c r="E41" s="86"/>
      <c r="F41" s="86"/>
      <c r="G41" s="86"/>
      <c r="H41" s="86"/>
      <c r="I41" s="86"/>
      <c r="J41" s="86"/>
      <c r="K41" s="86"/>
      <c r="L41" s="86"/>
      <c r="M41" s="86"/>
      <c r="N41" s="86"/>
      <c r="O41" s="86"/>
      <c r="P41" s="86"/>
    </row>
  </sheetData>
  <sheetProtection password="DB84" sheet="1" objects="1" scenarios="1"/>
  <mergeCells count="35">
    <mergeCell ref="B24:F24"/>
    <mergeCell ref="A29:F29"/>
    <mergeCell ref="A27:F27"/>
    <mergeCell ref="E16:F16"/>
    <mergeCell ref="E17:F17"/>
    <mergeCell ref="E18:F18"/>
    <mergeCell ref="E19:F19"/>
    <mergeCell ref="E20:F20"/>
    <mergeCell ref="E23:F23"/>
    <mergeCell ref="A26:F26"/>
    <mergeCell ref="I9:J10"/>
    <mergeCell ref="K9:K10"/>
    <mergeCell ref="I11:J12"/>
    <mergeCell ref="K11:K12"/>
    <mergeCell ref="I13:J14"/>
    <mergeCell ref="K13:K14"/>
    <mergeCell ref="E15:F15"/>
    <mergeCell ref="E21:F21"/>
    <mergeCell ref="E22:F22"/>
    <mergeCell ref="E12:F12"/>
    <mergeCell ref="E13:F13"/>
    <mergeCell ref="E14:F14"/>
    <mergeCell ref="E9:F9"/>
    <mergeCell ref="E10:F10"/>
    <mergeCell ref="E11:F11"/>
    <mergeCell ref="E6:F6"/>
    <mergeCell ref="E7:F7"/>
    <mergeCell ref="E8:F8"/>
    <mergeCell ref="E3:F4"/>
    <mergeCell ref="G3:G4"/>
    <mergeCell ref="E5:F5"/>
    <mergeCell ref="L4:L5"/>
    <mergeCell ref="J4:J5"/>
    <mergeCell ref="K4:K5"/>
    <mergeCell ref="I4:I5"/>
  </mergeCells>
  <pageMargins left="0.7" right="0.7" top="0.78740157499999996" bottom="0.78740157499999996"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'Übersicht Tage'!$D$22:$D$52</xm:f>
          </x14:formula1>
          <xm:sqref>K19 I19</xm:sqref>
        </x14:dataValidation>
        <x14:dataValidation type="list" allowBlank="1" showInputMessage="1" showErrorMessage="1">
          <x14:formula1>
            <xm:f>'Übersicht Tage'!$H$55:$H$58</xm:f>
          </x14:formula1>
          <xm:sqref>J19 L19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71"/>
  <sheetViews>
    <sheetView topLeftCell="A7" zoomScale="80" zoomScaleNormal="80" workbookViewId="0">
      <selection activeCell="J47" sqref="J47"/>
    </sheetView>
  </sheetViews>
  <sheetFormatPr baseColWidth="10" defaultRowHeight="16.5" x14ac:dyDescent="0.3"/>
  <cols>
    <col min="1" max="1" width="3.77734375" style="87" customWidth="1"/>
    <col min="2" max="2" width="13.77734375" style="87" customWidth="1"/>
    <col min="3" max="3" width="20.109375" style="87" customWidth="1"/>
    <col min="4" max="4" width="12.88671875" style="87" customWidth="1"/>
    <col min="5" max="5" width="12.5546875" style="87" customWidth="1"/>
    <col min="6" max="6" width="15" style="87" customWidth="1"/>
    <col min="7" max="7" width="14.5546875" style="87" customWidth="1"/>
    <col min="8" max="8" width="11" style="87" customWidth="1"/>
    <col min="9" max="9" width="21.109375" style="87" customWidth="1"/>
    <col min="10" max="10" width="10.44140625" style="87" customWidth="1"/>
    <col min="11" max="11" width="35.6640625" style="87" customWidth="1"/>
    <col min="12" max="12" width="23.77734375" style="86" customWidth="1"/>
    <col min="13" max="13" width="27.109375" style="86" customWidth="1"/>
    <col min="14" max="14" width="28.88671875" style="86" customWidth="1"/>
    <col min="15" max="16384" width="11.5546875" style="87"/>
  </cols>
  <sheetData>
    <row r="1" spans="1:14" ht="16.5" customHeight="1" thickBot="1" x14ac:dyDescent="0.35">
      <c r="A1" s="194"/>
      <c r="B1" s="195" t="s">
        <v>156</v>
      </c>
      <c r="C1" s="195"/>
      <c r="D1" s="196"/>
      <c r="E1" s="196"/>
      <c r="F1" s="196"/>
      <c r="G1" s="196"/>
      <c r="H1" s="196"/>
      <c r="I1" s="196"/>
      <c r="J1" s="197"/>
      <c r="K1" s="86"/>
    </row>
    <row r="2" spans="1:14" ht="29.25" customHeight="1" thickBot="1" x14ac:dyDescent="0.35">
      <c r="A2" s="198"/>
      <c r="B2" s="205" t="s">
        <v>163</v>
      </c>
      <c r="C2" s="147"/>
      <c r="D2" s="148" t="s">
        <v>164</v>
      </c>
      <c r="E2" s="199"/>
      <c r="F2" s="199"/>
      <c r="G2" s="149"/>
      <c r="H2" s="149"/>
      <c r="I2" s="150"/>
      <c r="J2" s="200"/>
      <c r="K2" s="86"/>
    </row>
    <row r="3" spans="1:14" ht="30" customHeight="1" x14ac:dyDescent="0.3">
      <c r="A3" s="261" t="s">
        <v>264</v>
      </c>
      <c r="B3" s="267" t="s">
        <v>157</v>
      </c>
      <c r="C3" s="261" t="s">
        <v>9</v>
      </c>
      <c r="D3" s="261" t="s">
        <v>282</v>
      </c>
      <c r="E3" s="261" t="s">
        <v>283</v>
      </c>
      <c r="F3" s="261" t="s">
        <v>158</v>
      </c>
      <c r="G3" s="261" t="s">
        <v>271</v>
      </c>
      <c r="H3" s="151" t="s">
        <v>159</v>
      </c>
      <c r="I3" s="272" t="s">
        <v>275</v>
      </c>
      <c r="J3" s="152" t="s">
        <v>284</v>
      </c>
      <c r="K3" s="282" t="s">
        <v>276</v>
      </c>
      <c r="L3" s="275" t="s">
        <v>223</v>
      </c>
      <c r="M3" s="275" t="s">
        <v>285</v>
      </c>
      <c r="N3" s="280" t="s">
        <v>286</v>
      </c>
    </row>
    <row r="4" spans="1:14" x14ac:dyDescent="0.3">
      <c r="A4" s="262"/>
      <c r="B4" s="268"/>
      <c r="C4" s="262"/>
      <c r="D4" s="262"/>
      <c r="E4" s="262"/>
      <c r="F4" s="262"/>
      <c r="G4" s="262"/>
      <c r="H4" s="153" t="s">
        <v>10</v>
      </c>
      <c r="I4" s="273"/>
      <c r="J4" s="154" t="s">
        <v>272</v>
      </c>
      <c r="K4" s="283"/>
      <c r="L4" s="276"/>
      <c r="M4" s="278"/>
      <c r="N4" s="281"/>
    </row>
    <row r="5" spans="1:14" ht="27.75" customHeight="1" thickBot="1" x14ac:dyDescent="0.35">
      <c r="A5" s="263"/>
      <c r="B5" s="269"/>
      <c r="C5" s="263" t="s">
        <v>9</v>
      </c>
      <c r="D5" s="263"/>
      <c r="E5" s="263"/>
      <c r="F5" s="263"/>
      <c r="G5" s="263"/>
      <c r="H5" s="203" t="s">
        <v>160</v>
      </c>
      <c r="I5" s="274"/>
      <c r="J5" s="204"/>
      <c r="K5" s="284"/>
      <c r="L5" s="277"/>
      <c r="M5" s="279"/>
      <c r="N5" s="281"/>
    </row>
    <row r="6" spans="1:14" ht="12" customHeight="1" thickBot="1" x14ac:dyDescent="0.35">
      <c r="A6" s="155">
        <v>1</v>
      </c>
      <c r="B6" s="192"/>
      <c r="C6" s="105"/>
      <c r="D6" s="215"/>
      <c r="E6" s="216"/>
      <c r="F6" s="105" t="str">
        <f>IF(K6="mit Sauen",'Sauen + verworfen Basis'!H2,IF(K6="mit Sauen und verworfenen Tieren ",'Sauen + verworfen Basis'!H2,IF(K6="mit verworfenen Tieren", 'Nur verworfene Schweine'!F2,"")))</f>
        <v/>
      </c>
      <c r="G6" s="105" t="str">
        <f>IF(K6="mit Sauen",'Sauen + verworfen Basis'!F2,IF(K6="mit Sauen und verworfenen Tieren ",'Sauen + verworfen Basis'!F2,""))</f>
        <v/>
      </c>
      <c r="H6" s="201" t="b">
        <f t="shared" ref="H6:H45" si="0">IF(C6=C$57,D$57,IF(C6=C$58,D$58,IF(C6=C$59,D$59,IF(C6=C$60,D$60,IF(C6=C$61,D$61,IF(C6=C$62,D$62,IF(C6=C$63,D$63,IF(C6=C$64,D$64,IF(C6=C$65,D$65,IF(C6=C$66,D$66,IF(C6=C$67,D$67,IF(C6=C$68,D$68,IF(C6=C$69,D$69,IF(C6=C$70,D$70))))))))))))))</f>
        <v>0</v>
      </c>
      <c r="I6" s="105" t="str">
        <f>IF(K6="mit Sauen", +'Sauen + verworfen Basis'!I2,IF(K6="mit Sauen und verworfenen Tieren ",'Sauen + verworfen Basis'!I2,IF(K6="mit verworfenen Tieren",'Nur verworfene Schweine'!G2,"")))</f>
        <v/>
      </c>
      <c r="J6" s="202">
        <f>IFERROR(ROUND(F6*(H6-G6),2),0)</f>
        <v>0</v>
      </c>
      <c r="K6" s="212"/>
      <c r="L6" s="217" t="e">
        <f>IF(OR(K6="mit verworfenen Tieren",K6="ohne Korrektur"),"keine Kontrolle möglich", IF(G6='Sauen + verworfen Basis'!F2,"WAHR","FALSCH"))</f>
        <v>#DIV/0!</v>
      </c>
      <c r="M6" s="218" t="str">
        <f>IF(OR(K6="",K6="ohne Korrektur"),"keine Kontrolle möglich",IF(OR(K6="mit Sauen",K6="mit Sauen und verworfenen Tieren",F6='Sauen + verworfen'!H2),"WAHR",IF(OR(K6="mit verworfenen Tieren",F6='Nur verworfene Schweine'!F2),"WAHR","FALSCH")))</f>
        <v>keine Kontrolle möglich</v>
      </c>
      <c r="N6" s="219" t="str">
        <f>IF(OR(K6="",K6="ohne Korrektur"),"keine Kontrolle möglich",IF(OR(K6="mit Sauen",K6="mit Sauen und verworfenen Tieren",I6='Sauen + verworfen'!I2),"WAHR",IF(OR(K6="mit verworfenen Tieren",I6='Nur verworfene Schweine'!G2),"WAHR","FALSCH")))</f>
        <v>keine Kontrolle möglich</v>
      </c>
    </row>
    <row r="7" spans="1:14" ht="12" customHeight="1" thickBot="1" x14ac:dyDescent="0.35">
      <c r="A7" s="156">
        <v>2</v>
      </c>
      <c r="B7" s="157"/>
      <c r="C7" s="105"/>
      <c r="D7" s="105"/>
      <c r="E7" s="105"/>
      <c r="F7" s="108" t="str">
        <f>IF(K7="mit Sauen",'Sauen + verworfen Basis'!H33,IF(K7="mit Sauen und verworfenen Tieren ",'Sauen + verworfen Basis'!H13,IF(K7="mit verworfenen Tieren", 'Nur verworfene Schweine'!F3,"")))</f>
        <v/>
      </c>
      <c r="G7" s="108" t="str">
        <f>IF(K7="mit Sauen",'Sauen + verworfen Basis'!F13,IF(K7="mit Sauen und verworfenen Tieren ",'Sauen + verworfen Basis'!F13,""))</f>
        <v/>
      </c>
      <c r="H7" s="191" t="b">
        <f t="shared" si="0"/>
        <v>0</v>
      </c>
      <c r="I7" s="108" t="str">
        <f>IF(K7="mit Sauen", +'Sauen + verworfen Basis'!I13,IF(K7="mit Sauen und verworfenen Tieren ",'Sauen + verworfen Basis'!I13,IF(K7="mit verworfenen Tieren",'Nur verworfene Schweine'!G3,"")))</f>
        <v/>
      </c>
      <c r="J7" s="202">
        <f t="shared" ref="J7:J45" si="1">IFERROR(ROUND(F7*(H7-G7),2),0)</f>
        <v>0</v>
      </c>
      <c r="K7" s="213"/>
      <c r="L7" s="220" t="e">
        <f>IF(OR(K7="mit verworfenen Tieren",K7="ohne Korrektur"),"keine Kontrolle möglich", IF(G7='Sauen + verworfen Basis'!F13,"WAHR","FALSCH"))</f>
        <v>#DIV/0!</v>
      </c>
      <c r="M7" s="221" t="str">
        <f>IF(OR(K7="",K7="ohne Korrektur"),"keine Kontrolle möglich", IF(OR(K7="mit Sauen",K7="mit Sauen und verworfenen Tieren",F7='Sauen + verworfen'!H13),"WAHR",IF(OR(K7="mit verworfenen Tieren",F7='Nur verworfene Schweine'!F3),"WAHR","FALSCH")))</f>
        <v>keine Kontrolle möglich</v>
      </c>
      <c r="N7" s="224" t="str">
        <f>IF(OR($K$7="",$K$7="ohne Korrektur"),"keine Kontrolle möglich", IF(OR($K$7="mit Sauen",$K$7="mit Sauen und verworfenen Tieren",I7='Sauen + verworfen'!I13),"WAHR",IF(OR($K$7="mit verworfenen Tieren",I7='Nur verworfene Schweine'!G3),"WAHR","FALSCH")))</f>
        <v>keine Kontrolle möglich</v>
      </c>
    </row>
    <row r="8" spans="1:14" ht="12" customHeight="1" thickBot="1" x14ac:dyDescent="0.35">
      <c r="A8" s="156">
        <v>3</v>
      </c>
      <c r="B8" s="159"/>
      <c r="C8" s="105"/>
      <c r="D8" s="108"/>
      <c r="E8" s="108"/>
      <c r="F8" s="108" t="str">
        <f>IF(K8="mit Sauen",'Sauen + verworfen Basis'!H34,IF(K8="mit Sauen und verworfenen Tieren ",'Sauen + verworfen Basis'!H24,IF(K8="mit verworfenen Tieren", 'Nur verworfene Schweine'!F4,"")))</f>
        <v/>
      </c>
      <c r="G8" s="108" t="str">
        <f>IF(K8="mit Sauen",'Sauen + verworfen Basis'!F24,IF(K8="mit Sauen und verworfenen Tieren ",'Sauen + verworfen Basis'!F24,""))</f>
        <v/>
      </c>
      <c r="H8" s="191" t="b">
        <f t="shared" si="0"/>
        <v>0</v>
      </c>
      <c r="I8" s="108" t="str">
        <f>IF(K8="mit Sauen", +'Sauen + verworfen Basis'!I24,IF(K8="mit Sauen und verworfenen Tieren ",'Sauen + verworfen Basis'!I24,IF(K8="mit verworfenen Tieren",'Nur verworfene Schweine'!G4,"")))</f>
        <v/>
      </c>
      <c r="J8" s="202">
        <f t="shared" si="1"/>
        <v>0</v>
      </c>
      <c r="K8" s="213"/>
      <c r="L8" s="220" t="e">
        <f>IF(OR(K8="mit verworfenen Tieren",K8="ohne Korrektur"),"keine Kontrolle möglich", IF(G8='Sauen + verworfen Basis'!F24,"WAHR","FALSCH"))</f>
        <v>#DIV/0!</v>
      </c>
      <c r="M8" s="220" t="str">
        <f>IF(OR(K8="",K8="ohne Korrektur"),"keine Kontrolle möglich", IF(OR(K8="mit Sauen",K8="mit Sauen und verworfenen Tieren",F8='Sauen + verworfen'!H24),"WAHR",IF(OR(K8="mit verworfenen Tieren",F8='Nur verworfene Schweine'!F4),"WAHR","FALSCH")))</f>
        <v>keine Kontrolle möglich</v>
      </c>
      <c r="N8" s="220" t="str">
        <f>IF(OR($K$8="",$K$8="ohne Korrektur"),"keine Kontrolle möglich", IF(OR($K$8="mit Sauen",$K$8="mit Sauen und verworfenen Tieren",I8='Sauen + verworfen'!I24),"WAHR",IF(OR($K$8="mit verworfenen Tieren",I8='Nur verworfene Schweine'!G4),"WAHR","FALSCH")))</f>
        <v>keine Kontrolle möglich</v>
      </c>
    </row>
    <row r="9" spans="1:14" ht="12" customHeight="1" thickBot="1" x14ac:dyDescent="0.35">
      <c r="A9" s="156">
        <v>4</v>
      </c>
      <c r="B9" s="159"/>
      <c r="C9" s="105"/>
      <c r="D9" s="108"/>
      <c r="E9" s="108"/>
      <c r="F9" s="108" t="str">
        <f>IF(K9="mit Sauen",'Sauen + verworfen Basis'!H35,IF(K9="mit Sauen und verworfenen Tieren ",'Sauen + verworfen Basis'!H35,IF(K9="mit verworfenen Tieren", 'Nur verworfene Schweine'!F5,"")))</f>
        <v/>
      </c>
      <c r="G9" s="108" t="str">
        <f>IF(K9="mit Sauen",'Sauen + verworfen Basis'!F35,IF(K9="mit Sauen und verworfenen Tieren ",'Sauen + verworfen Basis'!F35,""))</f>
        <v/>
      </c>
      <c r="H9" s="191" t="b">
        <f t="shared" si="0"/>
        <v>0</v>
      </c>
      <c r="I9" s="108" t="str">
        <f>IF(K9="mit Sauen", +'Sauen + verworfen Basis'!I35,IF(K9="mit Sauen und verworfenen Tieren ",'Sauen + verworfen Basis'!I35,IF(K9="mit verworfenen Tieren",'Nur verworfene Schweine'!G5,"")))</f>
        <v/>
      </c>
      <c r="J9" s="202">
        <f t="shared" si="1"/>
        <v>0</v>
      </c>
      <c r="K9" s="213"/>
      <c r="L9" s="220" t="e">
        <f>IF(OR(K9="mit verworfenen Tieren",K9="ohne Korrektur"),"keine Kontrolle möglich", IF(G9='Sauen + verworfen Basis'!F35,"WAHR","FALSCH"))</f>
        <v>#DIV/0!</v>
      </c>
      <c r="M9" s="220" t="str">
        <f>IF(OR(K9="",K9="ohne Korrektur"),"keine Kontrolle möglich", IF(OR(K9="mit Sauen",K9="mit Sauen und verworfenen Tieren",F9='Sauen + verworfen'!H35),"WAHR",IF(OR(K9="mit verworfenen Tieren",F9='Nur verworfene Schweine'!F5),"WAHR","FALSCH")))</f>
        <v>keine Kontrolle möglich</v>
      </c>
      <c r="N9" s="220" t="str">
        <f>IF(OR(K9="",K9="ohne Korrektur"),"keine Kontrolle möglich", IF(OR(K9="mit Sauen",K9="mit Sauen und verworfenen Tieren",I9='Sauen + verworfen'!I35),"WAHR",IF(OR(K9="mit verworfenen Tieren",I9='Nur verworfene Schweine'!G5),"WAHR","FALSCH")))</f>
        <v>keine Kontrolle möglich</v>
      </c>
    </row>
    <row r="10" spans="1:14" ht="12" customHeight="1" thickBot="1" x14ac:dyDescent="0.35">
      <c r="A10" s="156">
        <v>5</v>
      </c>
      <c r="B10" s="159"/>
      <c r="C10" s="105"/>
      <c r="D10" s="108"/>
      <c r="E10" s="108"/>
      <c r="F10" s="108" t="str">
        <f>IF(K10="mit Sauen",'Sauen + verworfen Basis'!H46,IF(K10="mit Sauen und verworfenen Tieren ",'Sauen + verworfen Basis'!H46,IF(K10="mit verworfenen Tieren", 'Nur verworfene Schweine'!F6,"")))</f>
        <v/>
      </c>
      <c r="G10" s="108" t="str">
        <f>IF(K10="mit Sauen",'Sauen + verworfen Basis'!F46,IF(K10="mit Sauen und verworfenen Tieren ",'Sauen + verworfen Basis'!F46,""))</f>
        <v/>
      </c>
      <c r="H10" s="191" t="b">
        <f t="shared" si="0"/>
        <v>0</v>
      </c>
      <c r="I10" s="108" t="str">
        <f>IF(K10="mit Sauen", +'Sauen + verworfen Basis'!I46,IF(K10="mit Sauen und verworfenen Tieren ",'Sauen + verworfen Basis'!I46,IF(K10="mit verworfenen Tieren",'Nur verworfene Schweine'!G6,"")))</f>
        <v/>
      </c>
      <c r="J10" s="202">
        <f t="shared" si="1"/>
        <v>0</v>
      </c>
      <c r="K10" s="213"/>
      <c r="L10" s="220" t="e">
        <f>IF(OR(K10="mit verworfenen Tieren",K10="ohne Korrektur"),"keine Kontrolle möglich", IF(G10='Sauen + verworfen Basis'!F46,"WAHR","FALSCH"))</f>
        <v>#DIV/0!</v>
      </c>
      <c r="M10" s="220" t="str">
        <f>IF(OR(K10="",K10="ohne Korrektur"),"keine Kontrolle möglich", IF(OR(K10="mit Sauen",K10="mit Sauen und verworfenen Tieren",F10='Sauen + verworfen'!H46),"WAHR",IF(OR(K10="mit verworfenen Tieren",F10='Nur verworfene Schweine'!F6),"WAHR","FALSCH")))</f>
        <v>keine Kontrolle möglich</v>
      </c>
      <c r="N10" s="220" t="str">
        <f>IF(OR(K10="",K10="ohne Korrektur"),"keine Kontrolle möglich", IF(OR(K10="mit Sauen",K10="mit Sauen und verworfenen Tieren",I10='Sauen + verworfen'!I46),"WAHR",IF(OR(K10="mit verworfenen Tieren",G10='Nur verworfene Schweine'!I6),"WAHR","FALSCH")))</f>
        <v>keine Kontrolle möglich</v>
      </c>
    </row>
    <row r="11" spans="1:14" ht="12" customHeight="1" thickBot="1" x14ac:dyDescent="0.35">
      <c r="A11" s="156">
        <v>6</v>
      </c>
      <c r="B11" s="159"/>
      <c r="C11" s="105"/>
      <c r="D11" s="108"/>
      <c r="E11" s="108"/>
      <c r="F11" s="108" t="str">
        <f>IF(K11="mit Sauen",'Sauen + verworfen Basis'!H57,IF(K11="mit Sauen und verworfenen Tieren ",'Sauen + verworfen Basis'!H57,IF(K11="mit verworfenen Tieren", 'Nur verworfene Schweine'!F7,"")))</f>
        <v/>
      </c>
      <c r="G11" s="108" t="str">
        <f>IF(K11="mit Sauen",'Sauen + verworfen Basis'!F57,IF(K11="mit Sauen und verworfenen Tieren ",'Sauen + verworfen Basis'!F57,""))</f>
        <v/>
      </c>
      <c r="H11" s="191" t="b">
        <f t="shared" si="0"/>
        <v>0</v>
      </c>
      <c r="I11" s="108" t="str">
        <f>IF(K11="mit Sauen", +'Sauen + verworfen Basis'!I57,IF(K11="mit Sauen und verworfenen Tieren ",'Sauen + verworfen Basis'!I57,IF(K11="mit verworfenen Tieren",'Nur verworfene Schweine'!G7,"")))</f>
        <v/>
      </c>
      <c r="J11" s="202">
        <f t="shared" si="1"/>
        <v>0</v>
      </c>
      <c r="K11" s="213"/>
      <c r="L11" s="220" t="e">
        <f>IF(OR(K11="mit verworfenen Tieren",K11="ohne Korrektur"),"keine Kontrolle möglich", IF(G11='Sauen + verworfen Basis'!F57,"WAHR","FALSCH"))</f>
        <v>#DIV/0!</v>
      </c>
      <c r="M11" s="220" t="str">
        <f>IF(OR(K11="",K11="ohne Korrektur"),"keine Kontrolle möglich", IF(OR(K11="mit Sauen",K11="mit Sauen und verworfenen Tieren",F11='Sauen + verworfen'!H57),"WAHR",IF(OR(K11="mit verworfenen Tieren",F11='Nur verworfene Schweine'!F7),"WAHR","FALSCH")))</f>
        <v>keine Kontrolle möglich</v>
      </c>
      <c r="N11" s="220" t="str">
        <f>IF(OR(K11="",K11="ohne Korrektur"),"keine Kontrolle möglich", IF(OR(K11="mit Sauen",K11="mit Sauen und verworfenen Tieren",I11='Sauen + verworfen'!I57),"WAHR",IF(OR(K11="mit verworfenen Tieren",I11='Nur verworfene Schweine'!G7),"WAHR","FALSCH")))</f>
        <v>keine Kontrolle möglich</v>
      </c>
    </row>
    <row r="12" spans="1:14" ht="12" customHeight="1" thickBot="1" x14ac:dyDescent="0.35">
      <c r="A12" s="156">
        <v>7</v>
      </c>
      <c r="B12" s="159"/>
      <c r="C12" s="105"/>
      <c r="D12" s="108"/>
      <c r="E12" s="108"/>
      <c r="F12" s="108" t="str">
        <f>IF(K12="mit Sauen",'Sauen + verworfen Basis'!H68,IF(K12="mit Sauen und verworfenen Tieren ",'Sauen + verworfen Basis'!H68,IF(K12="mit verworfenen Tieren", 'Nur verworfene Schweine'!F8,"")))</f>
        <v/>
      </c>
      <c r="G12" s="108" t="str">
        <f>IF(K12="mit Sauen",'Sauen + verworfen Basis'!F68,IF(K12="mit Sauen und verworfenen Tieren ",'Sauen + verworfen Basis'!F68,""))</f>
        <v/>
      </c>
      <c r="H12" s="191" t="b">
        <f t="shared" si="0"/>
        <v>0</v>
      </c>
      <c r="I12" s="108" t="str">
        <f>IF(K12="mit Sauen", +'Sauen + verworfen Basis'!I68,IF(K12="mit Sauen und verworfenen Tieren ",'Sauen + verworfen Basis'!I68,IF(K12="mit verworfenen Tieren",'Nur verworfene Schweine'!G8,"")))</f>
        <v/>
      </c>
      <c r="J12" s="202">
        <f t="shared" si="1"/>
        <v>0</v>
      </c>
      <c r="K12" s="213"/>
      <c r="L12" s="220" t="e">
        <f>IF(OR(K12="mit verworfenen Tieren",K12="ohne Korrektur"),"keine Kontrolle möglich", IF(G12='Sauen + verworfen Basis'!F68,"WAHR","FALSCH"))</f>
        <v>#DIV/0!</v>
      </c>
      <c r="M12" s="220" t="str">
        <f>IF(OR(K12="",K12="ohne Korrektur"),"keine Kontrolle möglich", IF(OR(K12="mit Sauen",K12="mit Sauen und verworfenen Tieren",F12='Sauen + verworfen'!H68),"WAHR",IF(OR(K12="mit verworfenen Tieren",F12='Nur verworfene Schweine'!F8),"WAHR","FALSCH")))</f>
        <v>keine Kontrolle möglich</v>
      </c>
      <c r="N12" s="220" t="str">
        <f>IF(OR(K12="",K12="ohne Korrektur"),"keine Kontrolle möglich", IF(OR(K12="mit Sauen",K12="mit Sauen und verworfenen Tieren",I12='Sauen + verworfen'!I68),"WAHR",IF(OR(K12="mit verworfenen Tieren",I12='Nur verworfene Schweine'!G8),"WAHR","FALSCH")))</f>
        <v>keine Kontrolle möglich</v>
      </c>
    </row>
    <row r="13" spans="1:14" ht="12" customHeight="1" thickBot="1" x14ac:dyDescent="0.35">
      <c r="A13" s="156">
        <v>8</v>
      </c>
      <c r="B13" s="159"/>
      <c r="C13" s="105"/>
      <c r="D13" s="108"/>
      <c r="E13" s="108"/>
      <c r="F13" s="108" t="str">
        <f>IF(K13="mit Sauen",'Sauen + verworfen Basis'!H79,IF(K13="mit Sauen und verworfenen Tieren ",'Sauen + verworfen Basis'!H79,IF(K13="mit verworfenen Tieren", 'Nur verworfene Schweine'!F9,"")))</f>
        <v/>
      </c>
      <c r="G13" s="108" t="str">
        <f>IF(K13="mit Sauen",'Sauen + verworfen Basis'!F79,IF(K13="mit Sauen und verworfenen Tieren ",'Sauen + verworfen Basis'!F79,""))</f>
        <v/>
      </c>
      <c r="H13" s="191" t="b">
        <f t="shared" si="0"/>
        <v>0</v>
      </c>
      <c r="I13" s="108" t="str">
        <f>IF(K13="mit Sauen", +'Sauen + verworfen Basis'!I79,IF(K13="mit Sauen und verworfenen Tieren ",'Sauen + verworfen Basis'!I79,IF(K13="mit verworfenen Tieren",'Nur verworfene Schweine'!G9,"")))</f>
        <v/>
      </c>
      <c r="J13" s="202">
        <f t="shared" si="1"/>
        <v>0</v>
      </c>
      <c r="K13" s="213"/>
      <c r="L13" s="220" t="e">
        <f>IF(OR(K13="mit verworfenen Tieren",K13="ohne Korrektur"),"keine Kontrolle möglich", IF(G13='Sauen + verworfen Basis'!F79,"WAHR","FALSCH"))</f>
        <v>#DIV/0!</v>
      </c>
      <c r="M13" s="220" t="str">
        <f>IF(OR(K13="",K13="ohne Korrektur"),"keine Kontrolle möglich", IF(OR(K13="mit Sauen",K13="mit Sauen und verworfenen Tieren",F13='Sauen + verworfen'!H79),"WAHR",IF(OR(K13="mit verworfenen Tieren",F13='Nur verworfene Schweine'!F9),"WAHR","FALSCH")))</f>
        <v>keine Kontrolle möglich</v>
      </c>
      <c r="N13" s="220" t="str">
        <f>IF(OR(K13="",K13="ohne Korrektur"),"keine Kontrolle möglich", IF(OR(K13="mit Sauen",K13="mit Sauen und verworfenen Tieren",I13='Sauen + verworfen'!I79),"WAHR",IF(OR(K13="mit verworfenen Tieren",I13='Nur verworfene Schweine'!G9),"WAHR","FALSCH")))</f>
        <v>keine Kontrolle möglich</v>
      </c>
    </row>
    <row r="14" spans="1:14" ht="12" customHeight="1" thickBot="1" x14ac:dyDescent="0.35">
      <c r="A14" s="156">
        <v>9</v>
      </c>
      <c r="B14" s="159"/>
      <c r="C14" s="105"/>
      <c r="D14" s="108"/>
      <c r="E14" s="108"/>
      <c r="F14" s="108" t="str">
        <f>IF(K14="mit Sauen",'Sauen + verworfen Basis'!H90,IF(K14="mit Sauen und verworfenen Tieren ",'Sauen + verworfen Basis'!H90,IF(K14="mit verworfenen Tieren", 'Nur verworfene Schweine'!F10,"")))</f>
        <v/>
      </c>
      <c r="G14" s="108" t="str">
        <f>IF(K14="mit Sauen",'Sauen + verworfen Basis'!F90,IF(K14="mit Sauen und verworfenen Tieren ",'Sauen + verworfen Basis'!F90,""))</f>
        <v/>
      </c>
      <c r="H14" s="191" t="b">
        <f t="shared" si="0"/>
        <v>0</v>
      </c>
      <c r="I14" s="108" t="str">
        <f>IF(K14="mit Sauen", +'Sauen + verworfen Basis'!I90,IF(K14="mit Sauen und verworfenen Tieren ",'Sauen + verworfen Basis'!I90,IF(K14="mit verworfenen Tieren",'Nur verworfene Schweine'!G10,"")))</f>
        <v/>
      </c>
      <c r="J14" s="202">
        <f t="shared" si="1"/>
        <v>0</v>
      </c>
      <c r="K14" s="213"/>
      <c r="L14" s="220" t="e">
        <f>IF(OR(K14="mit verworfenen Tieren",K14="ohne Korrektur"),"keine Kontrolle möglich", IF(G14='Sauen + verworfen Basis'!F90,"WAHR","FALSCH"))</f>
        <v>#DIV/0!</v>
      </c>
      <c r="M14" s="220" t="str">
        <f>IF(OR(K14="",K14="ohne Korrektur"),"keine Kontrolle möglich", IF(OR(K14="mit Sauen",K14="mit Sauen und verworfenen Tieren",F14='Sauen + verworfen'!H90),"WAHR",IF(OR(K14="mit verworfenen Tieren",F14='Nur verworfene Schweine'!F10),"WAHR","FALSCH")))</f>
        <v>keine Kontrolle möglich</v>
      </c>
      <c r="N14" s="220" t="str">
        <f>IF(OR(K14="",K14="ohne Korrektur"),"keine Kontrolle möglich", IF(OR(K14="mit Sauen",K14="mit Sauen und verworfenen Tieren",I14='Sauen + verworfen'!I90),"WAHR",IF(OR(K14="mit verworfenen Tieren",I14='Nur verworfene Schweine'!G10),"WAHR","FALSCH")))</f>
        <v>keine Kontrolle möglich</v>
      </c>
    </row>
    <row r="15" spans="1:14" ht="12" customHeight="1" thickBot="1" x14ac:dyDescent="0.35">
      <c r="A15" s="156">
        <v>10</v>
      </c>
      <c r="B15" s="159"/>
      <c r="C15" s="105"/>
      <c r="D15" s="108"/>
      <c r="E15" s="108"/>
      <c r="F15" s="108" t="str">
        <f>IF(K15="mit Sauen",'Sauen + verworfen Basis'!H101,IF(K15="mit Sauen und verworfenen Tieren ",'Sauen + verworfen Basis'!H101,IF(K15="mit verworfenen Tieren", 'Nur verworfene Schweine'!F11,"")))</f>
        <v/>
      </c>
      <c r="G15" s="108" t="str">
        <f>IF(K15="mit Sauen",'Sauen + verworfen Basis'!F101,IF(K15="mit Sauen und verworfenen Tieren ",'Sauen + verworfen Basis'!F101,""))</f>
        <v/>
      </c>
      <c r="H15" s="191" t="b">
        <f t="shared" si="0"/>
        <v>0</v>
      </c>
      <c r="I15" s="108" t="str">
        <f>IF(K15="mit Sauen", +'Sauen + verworfen Basis'!I101,IF(K15="mit Sauen und verworfenen Tieren ",'Sauen + verworfen Basis'!I101,IF(K15="mit verworfenen Tieren",'Nur verworfene Schweine'!G11,"")))</f>
        <v/>
      </c>
      <c r="J15" s="202">
        <f t="shared" si="1"/>
        <v>0</v>
      </c>
      <c r="K15" s="213"/>
      <c r="L15" s="220" t="e">
        <f>IF(OR(K15="mit verworfenen Tieren",K15="ohne Korrektur"),"keine Kontrolle möglich", IF(G15='Sauen + verworfen Basis'!F101,"WAHR","FALSCH"))</f>
        <v>#DIV/0!</v>
      </c>
      <c r="M15" s="220" t="str">
        <f>IF(OR(K15="",K15="ohne Korrektur"),"keine Kontrolle möglich", IF(OR(K15="mit Sauen",K15="mit Sauen und verworfenen Tieren",F15='Sauen + verworfen'!H101),"WAHR",IF(OR(K15="mit verworfenen Tieren",F15='Nur verworfene Schweine'!F11),"WAHR","FALSCH")))</f>
        <v>keine Kontrolle möglich</v>
      </c>
      <c r="N15" s="220" t="str">
        <f>IF(OR(K15="",K15="ohne Korrektur"),"keine Kontrolle möglich", IF(OR(K15="mit Sauen",K15="mit Sauen und verworfenen Tieren",I15='Sauen + verworfen'!I101),"WAHR",IF(OR(K15="mit verworfenen Tieren",I15='Nur verworfene Schweine'!G11),"WAHR","FALSCH")))</f>
        <v>keine Kontrolle möglich</v>
      </c>
    </row>
    <row r="16" spans="1:14" ht="12" customHeight="1" thickBot="1" x14ac:dyDescent="0.35">
      <c r="A16" s="156">
        <v>11</v>
      </c>
      <c r="B16" s="159"/>
      <c r="C16" s="105"/>
      <c r="D16" s="108"/>
      <c r="E16" s="108"/>
      <c r="F16" s="108" t="str">
        <f>IF(K16="mit Sauen",'Sauen + verworfen Basis'!H112,IF(K16="mit Sauen und verworfenen Tieren ",'Sauen + verworfen Basis'!H112,IF(K16="mit verworfenen Tieren", 'Nur verworfene Schweine'!F12,"")))</f>
        <v/>
      </c>
      <c r="G16" s="108" t="str">
        <f>IF(K16="mit Sauen",'Sauen + verworfen Basis'!F112,IF(K16="mit Sauen und verworfenen Tieren ",'Sauen + verworfen Basis'!F112,""))</f>
        <v/>
      </c>
      <c r="H16" s="191" t="b">
        <f t="shared" si="0"/>
        <v>0</v>
      </c>
      <c r="I16" s="108" t="str">
        <f>IF(K16="mit Sauen", +'Sauen + verworfen Basis'!I112,IF(K16="mit Sauen und verworfenen Tieren ",'Sauen + verworfen Basis'!I112,IF(K16="mit verworfenen Tieren",'Nur verworfene Schweine'!G12,"")))</f>
        <v/>
      </c>
      <c r="J16" s="202">
        <f t="shared" si="1"/>
        <v>0</v>
      </c>
      <c r="K16" s="213"/>
      <c r="L16" s="220" t="e">
        <f>IF(OR(K16="mit verworfenen Tieren",K16="ohne Korrektur"),"keine Kontrolle möglich", IF(G16='Sauen + verworfen Basis'!F112,"WAHR","FALSCH"))</f>
        <v>#DIV/0!</v>
      </c>
      <c r="M16" s="220" t="str">
        <f>IF(OR(K16="",K16="ohne Korrektur"),"keine Kontrolle möglich", IF(OR(K16="mit Sauen",K16="mit Sauen und verworfenen Tieren",F16='Sauen + verworfen'!H112),"WAHR",IF(OR(K16="mit verworfenen Tieren",F16='Nur verworfene Schweine'!F12),"WAHR","FALSCH")))</f>
        <v>keine Kontrolle möglich</v>
      </c>
      <c r="N16" s="220" t="str">
        <f>IF(OR(K16="",K16="ohne Korrektur"),"keine Kontrolle möglich", IF(OR(K16="mit Sauen",K16="mit Sauen und verworfenen Tieren",I16='Sauen + verworfen'!I112),"WAHR",IF(OR(K16="mit verworfenen Tieren",I16='Nur verworfene Schweine'!G12),"WAHR","FALSCH")))</f>
        <v>keine Kontrolle möglich</v>
      </c>
    </row>
    <row r="17" spans="1:14" ht="12" customHeight="1" thickBot="1" x14ac:dyDescent="0.35">
      <c r="A17" s="156">
        <v>12</v>
      </c>
      <c r="B17" s="159"/>
      <c r="C17" s="105"/>
      <c r="D17" s="108"/>
      <c r="E17" s="108"/>
      <c r="F17" s="108" t="str">
        <f>IF(K17="mit Sauen",'Sauen + verworfen Basis'!H123,IF(K17="mit Sauen und verworfenen Tieren ",'Sauen + verworfen Basis'!H123,IF(K17="mit verworfenen Tieren", 'Nur verworfene Schweine'!F13,"")))</f>
        <v/>
      </c>
      <c r="G17" s="108" t="str">
        <f>IF(K17="mit Sauen",'Sauen + verworfen Basis'!F123,IF(K17="mit Sauen und verworfenen Tieren ",'Sauen + verworfen Basis'!F123,""))</f>
        <v/>
      </c>
      <c r="H17" s="191" t="b">
        <f t="shared" si="0"/>
        <v>0</v>
      </c>
      <c r="I17" s="108" t="str">
        <f>IF(K17="mit Sauen", +'Sauen + verworfen Basis'!I123,IF(K17="mit Sauen und verworfenen Tieren ",'Sauen + verworfen Basis'!I123,IF(K17="mit verworfenen Tieren",'Nur verworfene Schweine'!G13,"")))</f>
        <v/>
      </c>
      <c r="J17" s="202">
        <f t="shared" si="1"/>
        <v>0</v>
      </c>
      <c r="K17" s="213"/>
      <c r="L17" s="220" t="e">
        <f>IF(OR(K17="mit verworfenen Tieren",K17="ohne Korrektur"),"keine Kontrolle möglich", IF(G17='Sauen + verworfen Basis'!F123,"WAHR","FALSCH"))</f>
        <v>#DIV/0!</v>
      </c>
      <c r="M17" s="220" t="str">
        <f>IF(OR(K17="",K17="ohne Korrektur"),"keine Kontrolle möglich", IF(OR(K17="mit Sauen",K17="mit Sauen und verworfenen Tieren",F17='Sauen + verworfen'!H123),"WAHR",IF(OR(K17="mit verworfenen Tieren",F17='Nur verworfene Schweine'!F13),"WAHR","FALSCH")))</f>
        <v>keine Kontrolle möglich</v>
      </c>
      <c r="N17" s="220" t="str">
        <f>IF(OR(K17="",K17="ohne Korrektur"),"keine Kontrolle möglich", IF(OR(K17="mit Sauen",K17="mit Sauen und verworfenen Tieren",I17='Sauen + verworfen'!I123),"WAHR",IF(OR(K17="mit verworfenen Tieren",I17='Nur verworfene Schweine'!G13),"WAHR","FALSCH")))</f>
        <v>keine Kontrolle möglich</v>
      </c>
    </row>
    <row r="18" spans="1:14" ht="12" customHeight="1" thickBot="1" x14ac:dyDescent="0.35">
      <c r="A18" s="156">
        <v>13</v>
      </c>
      <c r="B18" s="159"/>
      <c r="C18" s="105"/>
      <c r="D18" s="108"/>
      <c r="E18" s="108"/>
      <c r="F18" s="108" t="str">
        <f>IF(K18="mit Sauen",'Sauen + verworfen Basis'!H134,IF(K18="mit Sauen und verworfenen Tieren ",'Sauen + verworfen Basis'!H134,IF(K18="mit verworfenen Tieren", 'Nur verworfene Schweine'!F14,"")))</f>
        <v/>
      </c>
      <c r="G18" s="108" t="str">
        <f>IF(K18="mit Sauen",'Sauen + verworfen Basis'!F134,IF(K18="mit Sauen und verworfenen Tieren ",'Sauen + verworfen Basis'!F134,""))</f>
        <v/>
      </c>
      <c r="H18" s="191" t="b">
        <f t="shared" si="0"/>
        <v>0</v>
      </c>
      <c r="I18" s="108" t="str">
        <f>IF(K18="mit Sauen", +'Sauen + verworfen Basis'!I134,IF(K18="mit Sauen und verworfenen Tieren ",'Sauen + verworfen Basis'!I134,IF(K18="mit verworfenen Tieren",'Nur verworfene Schweine'!G14,"")))</f>
        <v/>
      </c>
      <c r="J18" s="202">
        <f t="shared" si="1"/>
        <v>0</v>
      </c>
      <c r="K18" s="213"/>
      <c r="L18" s="220" t="e">
        <f>IF(OR(K18="mit verworfenen Tieren",K18="ohne Korrektur"),"keine Kontrolle möglich", IF(G18='Sauen + verworfen Basis'!F134,"WAHR","FALSCH"))</f>
        <v>#DIV/0!</v>
      </c>
      <c r="M18" s="220" t="str">
        <f>IF(OR(K18="",K18="ohne Korrektur"),"keine Kontrolle möglich", IF(OR(K18="mit Sauen",K18="mit Sauen und verworfenen Tieren",F18='Sauen + verworfen'!H134),"WAHR",IF(OR(K18="mit verworfenen Tieren",F18='Nur verworfene Schweine'!F14),"WAHR","FALSCH")))</f>
        <v>keine Kontrolle möglich</v>
      </c>
      <c r="N18" s="220" t="str">
        <f>IF(OR(K18="",K18="ohne Korrektur"),"keine Kontrolle möglich", IF(OR(K18="mit Sauen",K18="mit Sauen und verworfenen Tieren",I18='Sauen + verworfen'!I134),"WAHR",IF(OR(K18="mit verworfenen Tieren",I18='Nur verworfene Schweine'!G14),"WAHR","FALSCH")))</f>
        <v>keine Kontrolle möglich</v>
      </c>
    </row>
    <row r="19" spans="1:14" ht="12" customHeight="1" thickBot="1" x14ac:dyDescent="0.35">
      <c r="A19" s="156">
        <v>14</v>
      </c>
      <c r="B19" s="159"/>
      <c r="C19" s="105"/>
      <c r="D19" s="108"/>
      <c r="E19" s="108"/>
      <c r="F19" s="108" t="str">
        <f>IF(K19="mit Sauen",'Sauen + verworfen Basis'!H145,IF(K19="mit Sauen und verworfenen Tieren ",'Sauen + verworfen Basis'!H145,IF(K19="mit verworfenen Tieren", 'Nur verworfene Schweine'!F15,"")))</f>
        <v/>
      </c>
      <c r="G19" s="108" t="str">
        <f>IF(K19="mit Sauen",'Sauen + verworfen Basis'!F145,IF(K19="mit Sauen und verworfenen Tieren ",'Sauen + verworfen Basis'!F145,""))</f>
        <v/>
      </c>
      <c r="H19" s="191" t="b">
        <f t="shared" si="0"/>
        <v>0</v>
      </c>
      <c r="I19" s="108" t="str">
        <f>IF(K19="mit Sauen", +'Sauen + verworfen Basis'!I145,IF(K19="mit Sauen und verworfenen Tieren ",'Sauen + verworfen Basis'!I145,IF(K19="mit verworfenen Tieren",'Nur verworfene Schweine'!G15,"")))</f>
        <v/>
      </c>
      <c r="J19" s="202">
        <f t="shared" si="1"/>
        <v>0</v>
      </c>
      <c r="K19" s="213"/>
      <c r="L19" s="220" t="e">
        <f>IF(OR(K19="mit verworfenen Tieren",K19="ohne Korrektur"),"keine Kontrolle möglich", IF(G19='Sauen + verworfen Basis'!F145,"WAHR","FALSCH"))</f>
        <v>#DIV/0!</v>
      </c>
      <c r="M19" s="220" t="str">
        <f>IF(OR(K19="",K19="ohne Korrektur"),"keine Kontrolle möglich", IF(OR(K19="mit Sauen",K19="mit Sauen und verworfenen Tieren",F19='Sauen + verworfen'!H145),"WAHR",IF(OR(K19="mit verworfenen Tieren",F19='Nur verworfene Schweine'!F15),"WAHR","FALSCH")))</f>
        <v>keine Kontrolle möglich</v>
      </c>
      <c r="N19" s="220" t="str">
        <f>IF(OR(K19="",K19="ohne Korrektur"),"keine Kontrolle möglich", IF(OR(K19="mit Sauen",K19="mit Sauen und verworfenen Tieren",I19='Sauen + verworfen'!I145),"WAHR",IF(OR(K19="mit verworfenen Tieren",I19='Nur verworfene Schweine'!G15),"WAHR","FALSCH")))</f>
        <v>keine Kontrolle möglich</v>
      </c>
    </row>
    <row r="20" spans="1:14" ht="12" customHeight="1" thickBot="1" x14ac:dyDescent="0.35">
      <c r="A20" s="156">
        <v>15</v>
      </c>
      <c r="B20" s="159"/>
      <c r="C20" s="105"/>
      <c r="D20" s="108"/>
      <c r="E20" s="108"/>
      <c r="F20" s="108" t="str">
        <f>IF(K20="mit Sauen",'Sauen + verworfen Basis'!H156,IF(K20="mit Sauen und verworfenen Tieren ",'Sauen + verworfen Basis'!H156,IF(K20="mit verworfenen Tieren", 'Nur verworfene Schweine'!F16,"")))</f>
        <v/>
      </c>
      <c r="G20" s="108" t="str">
        <f>IF(K20="mit Sauen",'Sauen + verworfen Basis'!F156,IF(K20="mit Sauen und verworfenen Tieren ",'Sauen + verworfen Basis'!F156,""))</f>
        <v/>
      </c>
      <c r="H20" s="191" t="b">
        <f t="shared" si="0"/>
        <v>0</v>
      </c>
      <c r="I20" s="108" t="str">
        <f>IF(K20="mit Sauen", +'Sauen + verworfen Basis'!I156,IF(K20="mit Sauen und verworfenen Tieren ",'Sauen + verworfen Basis'!I156,IF(K20="mit verworfenen Tieren",'Nur verworfene Schweine'!G16,"")))</f>
        <v/>
      </c>
      <c r="J20" s="202">
        <f t="shared" si="1"/>
        <v>0</v>
      </c>
      <c r="K20" s="213"/>
      <c r="L20" s="220" t="e">
        <f>IF(OR(K20="mit verworfenen Tieren",K20="ohne Korrektur"),"keine Kontrolle möglich", IF(G20='Sauen + verworfen Basis'!F156,"WAHR","FALSCH"))</f>
        <v>#DIV/0!</v>
      </c>
      <c r="M20" s="220" t="str">
        <f>IF(OR(K20="",K20="ohne Korrektur"),"keine Kontrolle möglich", IF(OR(K20="mit Sauen",K20="mit Sauen und verworfenen Tieren",F20='Sauen + verworfen'!H156),"WAHR",IF(OR(K20="mit verworfenen Tieren",F20='Nur verworfene Schweine'!F16),"WAHR","FALSCH")))</f>
        <v>keine Kontrolle möglich</v>
      </c>
      <c r="N20" s="220" t="str">
        <f>IF(OR(K20="",K20="ohne Korrektur"),"keine Kontrolle möglich", IF(OR(K20="mit Sauen",K20="mit Sauen und verworfenen Tieren",I20='Sauen + verworfen'!I156),"WAHR",IF(OR(K20="mit verworfenen Tieren",I20='Nur verworfene Schweine'!G16),"WAHR","FALSCH")))</f>
        <v>keine Kontrolle möglich</v>
      </c>
    </row>
    <row r="21" spans="1:14" ht="12" customHeight="1" thickBot="1" x14ac:dyDescent="0.35">
      <c r="A21" s="156">
        <v>16</v>
      </c>
      <c r="B21" s="159"/>
      <c r="C21" s="105"/>
      <c r="D21" s="108"/>
      <c r="E21" s="108"/>
      <c r="F21" s="108" t="str">
        <f>IF(K21="mit Sauen",'Sauen + verworfen Basis'!H167,IF(K21="mit Sauen und verworfenen Tieren ",'Sauen + verworfen Basis'!H167,IF(K21="mit verworfenen Tieren", 'Nur verworfene Schweine'!F17,"")))</f>
        <v/>
      </c>
      <c r="G21" s="108" t="str">
        <f>IF(K21="mit Sauen",'Sauen + verworfen Basis'!F167,IF(K21="mit Sauen und verworfenen Tieren ",'Sauen + verworfen Basis'!F167,""))</f>
        <v/>
      </c>
      <c r="H21" s="191" t="b">
        <f t="shared" si="0"/>
        <v>0</v>
      </c>
      <c r="I21" s="108" t="str">
        <f>IF(K21="mit Sauen", +'Sauen + verworfen Basis'!I167,IF(K21="mit Sauen und verworfenen Tieren ",'Sauen + verworfen Basis'!I167,IF(K21="mit verworfenen Tieren",'Nur verworfene Schweine'!G17,"")))</f>
        <v/>
      </c>
      <c r="J21" s="202">
        <f t="shared" si="1"/>
        <v>0</v>
      </c>
      <c r="K21" s="213"/>
      <c r="L21" s="220" t="e">
        <f>IF(OR(K21="mit verworfenen Tieren",K21="ohne Korrektur"),"keine Kontrolle möglich", IF(G21='Sauen + verworfen Basis'!F167,"WAHR","FALSCH"))</f>
        <v>#DIV/0!</v>
      </c>
      <c r="M21" s="220" t="str">
        <f>IF(OR(K21="",K21="ohne Korrektur"),"keine Kontrolle möglich", IF(OR(K21="mit Sauen",K21="mit Sauen und verworfenen Tieren",F21='Sauen + verworfen'!H167),"WAHR",IF(OR(K21="mit verworfenen Tieren",F21='Nur verworfene Schweine'!F17),"WAHR","FALSCH")))</f>
        <v>keine Kontrolle möglich</v>
      </c>
      <c r="N21" s="220" t="str">
        <f>IF(OR(K21="",K21="ohne Korrektur"),"keine Kontrolle möglich", IF(OR(K21="mit Sauen",K21="mit Sauen und verworfenen Tieren",I21='Sauen + verworfen'!I167),"WAHR",IF(OR(K21="mit verworfenen Tieren",I21='Nur verworfene Schweine'!G17),"WAHR","FALSCH")))</f>
        <v>keine Kontrolle möglich</v>
      </c>
    </row>
    <row r="22" spans="1:14" ht="12" customHeight="1" thickBot="1" x14ac:dyDescent="0.35">
      <c r="A22" s="156">
        <v>17</v>
      </c>
      <c r="B22" s="159"/>
      <c r="C22" s="105"/>
      <c r="D22" s="108"/>
      <c r="E22" s="108"/>
      <c r="F22" s="108" t="str">
        <f>IF(K22="mit Sauen",'Sauen + verworfen Basis'!H178,IF(K22="mit Sauen und verworfenen Tieren ",'Sauen + verworfen Basis'!H178,IF(K22="mit verworfenen Tieren", 'Nur verworfene Schweine'!F18,"")))</f>
        <v/>
      </c>
      <c r="G22" s="108" t="str">
        <f>IF(K22="mit Sauen",'Sauen + verworfen Basis'!F178,IF(K22="mit Sauen und verworfenen Tieren ",'Sauen + verworfen Basis'!F178,""))</f>
        <v/>
      </c>
      <c r="H22" s="191" t="b">
        <f t="shared" si="0"/>
        <v>0</v>
      </c>
      <c r="I22" s="108" t="str">
        <f>IF(K22="mit Sauen", +'Sauen + verworfen Basis'!I178,IF(K22="mit Sauen und verworfenen Tieren ",'Sauen + verworfen Basis'!I178,IF(K22="mit verworfenen Tieren",'Nur verworfene Schweine'!G18,"")))</f>
        <v/>
      </c>
      <c r="J22" s="202">
        <f t="shared" si="1"/>
        <v>0</v>
      </c>
      <c r="K22" s="213"/>
      <c r="L22" s="220" t="e">
        <f>IF(OR(K22="mit verworfenen Tieren",K22="ohne Korrektur"),"keine Kontrolle möglich", IF(G22='Sauen + verworfen Basis'!F178,"WAHR","FALSCH"))</f>
        <v>#DIV/0!</v>
      </c>
      <c r="M22" s="220" t="str">
        <f>IF(OR(K22="",K22="ohne Korrektur"),"keine Kontrolle möglich", IF(OR(K22="mit Sauen",K22="mit Sauen und verworfenen Tieren",F22='Sauen + verworfen'!H178),"WAHR",IF(OR(K22="mit verworfenen Tieren",F22='Nur verworfene Schweine'!F18),"WAHR","FALSCH")))</f>
        <v>keine Kontrolle möglich</v>
      </c>
      <c r="N22" s="220" t="str">
        <f>IF(OR(K22="",K22="ohne Korrektur"),"keine Kontrolle möglich", IF(OR(K22="mit Sauen",K22="mit Sauen und verworfenen Tieren",I22='Sauen + verworfen'!I178),"WAHR",IF(OR(K22="mit verworfenen Tieren",I22='Nur verworfene Schweine'!G18),"WAHR","FALSCH")))</f>
        <v>keine Kontrolle möglich</v>
      </c>
    </row>
    <row r="23" spans="1:14" ht="12" customHeight="1" thickBot="1" x14ac:dyDescent="0.35">
      <c r="A23" s="156">
        <v>18</v>
      </c>
      <c r="B23" s="159"/>
      <c r="C23" s="105"/>
      <c r="D23" s="108"/>
      <c r="E23" s="108"/>
      <c r="F23" s="108" t="str">
        <f>IF(K23="mit Sauen",'Sauen + verworfen Basis'!H189,IF(K23="mit Sauen und verworfenen Tieren ",'Sauen + verworfen Basis'!H189,IF(K23="mit verworfenen Tieren", 'Nur verworfene Schweine'!F19,"")))</f>
        <v/>
      </c>
      <c r="G23" s="108" t="str">
        <f>IF(K23="mit Sauen",'Sauen + verworfen Basis'!F189,IF(K23="mit Sauen und verworfenen Tieren ",'Sauen + verworfen Basis'!F189,""))</f>
        <v/>
      </c>
      <c r="H23" s="191" t="b">
        <f t="shared" si="0"/>
        <v>0</v>
      </c>
      <c r="I23" s="108" t="str">
        <f>IF(K23="mit Sauen", +'Sauen + verworfen Basis'!I189,IF(K23="mit Sauen und verworfenen Tieren ",'Sauen + verworfen Basis'!I189,IF(K23="mit verworfenen Tieren",'Nur verworfene Schweine'!G19,"")))</f>
        <v/>
      </c>
      <c r="J23" s="202">
        <f t="shared" si="1"/>
        <v>0</v>
      </c>
      <c r="K23" s="213"/>
      <c r="L23" s="220" t="e">
        <f>IF(OR(K23="mit verworfenen Tieren",K23="ohne Korrektur"),"keine Kontrolle möglich", IF(G23='Sauen + verworfen Basis'!F189,"WAHR","FALSCH"))</f>
        <v>#DIV/0!</v>
      </c>
      <c r="M23" s="220" t="str">
        <f>IF(OR(K23="",K23="ohne Korrektur"),"keine Kontrolle möglich", IF(OR(K23="mit Sauen",K23="mit Sauen und verworfenen Tieren",F23='Sauen + verworfen'!H189),"WAHR",IF(OR(K23="mit verworfenen Tieren",F23='Nur verworfene Schweine'!F19),"WAHR","FALSCH")))</f>
        <v>keine Kontrolle möglich</v>
      </c>
      <c r="N23" s="220" t="str">
        <f>IF(OR(K23="",K23="ohne Korrektur"),"keine Kontrolle möglich", IF(OR(K23="mit Sauen",K23="mit Sauen und verworfenen Tieren",I23='Sauen + verworfen'!I189),"WAHR",IF(OR(K23="mit verworfenen Tieren",I23='Nur verworfene Schweine'!G19),"WAHR","FALSCH")))</f>
        <v>keine Kontrolle möglich</v>
      </c>
    </row>
    <row r="24" spans="1:14" ht="12" customHeight="1" thickBot="1" x14ac:dyDescent="0.35">
      <c r="A24" s="156">
        <v>19</v>
      </c>
      <c r="B24" s="159"/>
      <c r="C24" s="105"/>
      <c r="D24" s="108"/>
      <c r="E24" s="108"/>
      <c r="F24" s="108" t="str">
        <f>IF(K24="mit Sauen",'Sauen + verworfen Basis'!H200,IF(K24="mit Sauen und verworfenen Tieren ",'Sauen + verworfen Basis'!H200,IF(K24="mit verworfenen Tieren", 'Nur verworfene Schweine'!F20,"")))</f>
        <v/>
      </c>
      <c r="G24" s="108" t="str">
        <f>IF(K24="mit Sauen",'Sauen + verworfen Basis'!F200,IF(K24="mit Sauen und verworfenen Tieren ",'Sauen + verworfen Basis'!F200,""))</f>
        <v/>
      </c>
      <c r="H24" s="191" t="b">
        <f t="shared" si="0"/>
        <v>0</v>
      </c>
      <c r="I24" s="108" t="str">
        <f>IF(K24="mit Sauen", +'Sauen + verworfen Basis'!I200,IF(K24="mit Sauen und verworfenen Tieren ",'Sauen + verworfen Basis'!I200,IF(K24="mit verworfenen Tieren",'Nur verworfene Schweine'!G20,"")))</f>
        <v/>
      </c>
      <c r="J24" s="202">
        <f t="shared" si="1"/>
        <v>0</v>
      </c>
      <c r="K24" s="213"/>
      <c r="L24" s="220" t="e">
        <f>IF(OR(K24="mit verworfenen Tieren",K24="ohne Korrektur"),"keine Kontrolle möglich", IF(G24='Sauen + verworfen Basis'!F200,"WAHR","FALSCH"))</f>
        <v>#DIV/0!</v>
      </c>
      <c r="M24" s="220" t="str">
        <f>IF(OR(K24="",K24="ohne Korrektur"),"keine Kontrolle möglich", IF(OR(K24="mit Sauen",K24="mit Sauen und verworfenen Tieren",F24='Sauen + verworfen'!H200),"WAHR",IF(OR(K24="mit verworfenen Tieren",F24='Nur verworfene Schweine'!F20),"WAHR","FALSCH")))</f>
        <v>keine Kontrolle möglich</v>
      </c>
      <c r="N24" s="220" t="str">
        <f>IF(OR(K24="",K24="ohne Korrektur"),"keine Kontrolle möglich", IF(OR(K24="mit Sauen",K24="mit Sauen und verworfenen Tieren",I24='Sauen + verworfen'!I200),"WAHR",IF(OR(K24="mit verworfenen Tieren",I24='Nur verworfene Schweine'!G20),"WAHR","FALSCH")))</f>
        <v>keine Kontrolle möglich</v>
      </c>
    </row>
    <row r="25" spans="1:14" ht="12" customHeight="1" thickBot="1" x14ac:dyDescent="0.35">
      <c r="A25" s="156">
        <v>20</v>
      </c>
      <c r="B25" s="160"/>
      <c r="C25" s="105"/>
      <c r="D25" s="161"/>
      <c r="E25" s="161"/>
      <c r="F25" s="108" t="str">
        <f>IF(K25="mit Sauen",'Sauen + verworfen Basis'!H211,IF(K25="mit Sauen und verworfenen Tieren ",'Sauen + verworfen Basis'!H211,IF(K25="mit verworfenen Tieren", 'Nur verworfene Schweine'!F21,"")))</f>
        <v/>
      </c>
      <c r="G25" s="108" t="str">
        <f>IF(K25="mit Sauen",'Sauen + verworfen Basis'!F211,IF(K25="mit Sauen und verworfenen Tieren ",'Sauen + verworfen Basis'!F211,""))</f>
        <v/>
      </c>
      <c r="H25" s="191" t="b">
        <f t="shared" si="0"/>
        <v>0</v>
      </c>
      <c r="I25" s="108" t="str">
        <f>IF(K25="mit Sauen", +'Sauen + verworfen Basis'!I211,IF(K25="mit Sauen und verworfenen Tieren ",'Sauen + verworfen Basis'!I211,IF(K25="mit verworfenen Tieren",'Nur verworfene Schweine'!G21,"")))</f>
        <v/>
      </c>
      <c r="J25" s="202">
        <f t="shared" si="1"/>
        <v>0</v>
      </c>
      <c r="K25" s="213"/>
      <c r="L25" s="220" t="e">
        <f>IF(OR(K25="mit verworfenen Tieren",K25="ohne Korrektur"),"keine Kontrolle möglich", IF(G25='Sauen + verworfen Basis'!F211,"WAHR","FALSCH"))</f>
        <v>#DIV/0!</v>
      </c>
      <c r="M25" s="220" t="str">
        <f>IF(OR(K25="",K25="ohne Korrektur"),"keine Kontrolle möglich", IF(OR(K25="mit Sauen",K25="mit Sauen und verworfenen Tieren",F25='Sauen + verworfen'!H211),"WAHR",IF(OR(K25="mit verworfenen Tieren",F25='Nur verworfene Schweine'!F21),"WAHR","FALSCH")))</f>
        <v>keine Kontrolle möglich</v>
      </c>
      <c r="N25" s="220" t="str">
        <f>IF(OR(K25="",K25="ohne Korrektur"),"keine Kontrolle möglich", IF(OR(K25="mit Sauen",K25="mit Sauen und verworfenen Tieren",I25='Sauen + verworfen'!I211),"WAHR",IF(OR(K25="mit verworfenen Tieren",I25='Nur verworfene Schweine'!G21),"WAHR","FALSCH")))</f>
        <v>keine Kontrolle möglich</v>
      </c>
    </row>
    <row r="26" spans="1:14" ht="12" customHeight="1" thickBot="1" x14ac:dyDescent="0.35">
      <c r="A26" s="156">
        <v>21</v>
      </c>
      <c r="B26" s="160"/>
      <c r="C26" s="105"/>
      <c r="D26" s="161"/>
      <c r="E26" s="161"/>
      <c r="F26" s="108" t="str">
        <f>IF(K26="mit Sauen",'Sauen + verworfen Basis'!H222,IF(K26="mit Sauen und verworfenen Tieren ",'Sauen + verworfen Basis'!H222,IF(K26="mit verworfenen Tieren", 'Nur verworfene Schweine'!F22,"")))</f>
        <v/>
      </c>
      <c r="G26" s="108" t="str">
        <f>IF(K26="mit Sauen",'Sauen + verworfen Basis'!F222,IF(K26="mit Sauen und verworfenen Tieren ",'Sauen + verworfen Basis'!F222,""))</f>
        <v/>
      </c>
      <c r="H26" s="191" t="b">
        <f t="shared" si="0"/>
        <v>0</v>
      </c>
      <c r="I26" s="108" t="str">
        <f>IF(K26="mit Sauen", +'Sauen + verworfen Basis'!I222,IF(K26="mit Sauen und verworfenen Tieren ",'Sauen + verworfen Basis'!I222,IF(K26="mit verworfenen Tieren",'Nur verworfene Schweine'!G22,"")))</f>
        <v/>
      </c>
      <c r="J26" s="202">
        <f t="shared" si="1"/>
        <v>0</v>
      </c>
      <c r="K26" s="213"/>
      <c r="L26" s="220" t="e">
        <f>IF(OR(K26="mit verworfenen Tieren",K26="ohne Korrektur"),"keine Kontrolle möglich", IF(G26='Sauen + verworfen Basis'!F222,"WAHR","FALSCH"))</f>
        <v>#DIV/0!</v>
      </c>
      <c r="M26" s="220" t="str">
        <f>IF(OR(K26="",K26="ohne Korrektur"),"keine Kontrolle möglich", IF(OR(K26="mit Sauen",K26="mit Sauen und verworfenen Tieren",F26='Sauen + verworfen'!H222),"WAHR",IF(OR(K26="mit verworfenen Tieren",F26='Nur verworfene Schweine'!F22),"WAHR","FALSCH")))</f>
        <v>keine Kontrolle möglich</v>
      </c>
      <c r="N26" s="220" t="str">
        <f>IF(OR(K26="",K26="ohne Korrektur"),"keine Kontrolle möglich", IF(OR(K26="mit Sauen",K26="mit Sauen und verworfenen Tieren",I26='Sauen + verworfen'!I222),"WAHR",IF(OR(K26="mit verworfenen Tieren",I26='Nur verworfene Schweine'!G22),"WAHR","FALSCH")))</f>
        <v>keine Kontrolle möglich</v>
      </c>
    </row>
    <row r="27" spans="1:14" ht="12" customHeight="1" thickBot="1" x14ac:dyDescent="0.35">
      <c r="A27" s="156">
        <v>22</v>
      </c>
      <c r="B27" s="160"/>
      <c r="C27" s="105"/>
      <c r="D27" s="161"/>
      <c r="E27" s="161"/>
      <c r="F27" s="108" t="str">
        <f>IF(K27="mit Sauen",'Sauen + verworfen Basis'!H233,IF(K27="mit Sauen und verworfenen Tieren ",'Sauen + verworfen Basis'!H233,IF(K27="mit verworfenen Tieren", 'Nur verworfene Schweine'!F23,"")))</f>
        <v/>
      </c>
      <c r="G27" s="108" t="str">
        <f>IF(K27="mit Sauen",'Sauen + verworfen Basis'!F233,IF(K27="mit Sauen und verworfenen Tieren ",'Sauen + verworfen Basis'!F233,""))</f>
        <v/>
      </c>
      <c r="H27" s="191" t="b">
        <f t="shared" si="0"/>
        <v>0</v>
      </c>
      <c r="I27" s="108" t="str">
        <f>IF(K27="mit Sauen", +'Sauen + verworfen Basis'!I233,IF(K27="mit Sauen und verworfenen Tieren ",'Sauen + verworfen Basis'!I233,IF(K27="mit verworfenen Tieren",'Nur verworfene Schweine'!G23,"")))</f>
        <v/>
      </c>
      <c r="J27" s="202">
        <f t="shared" si="1"/>
        <v>0</v>
      </c>
      <c r="K27" s="213"/>
      <c r="L27" s="220" t="e">
        <f>IF(OR(K27="mit verworfenen Tieren",K27="ohne Korrektur"),"keine Kontrolle möglich", IF(G27='Sauen + verworfen Basis'!F233,"WAHR","FALSCH"))</f>
        <v>#DIV/0!</v>
      </c>
      <c r="M27" s="220" t="str">
        <f>IF(OR(K27="",K27="ohne Korrektur"),"keine Kontrolle möglich", IF(OR(K27="mit Sauen",K27="mit Sauen und verworfenen Tieren",F27='Sauen + verworfen'!H233),"WAHR",IF(OR(K27="mit verworfenen Tieren",F27='Nur verworfene Schweine'!F23),"WAHR","FALSCH")))</f>
        <v>keine Kontrolle möglich</v>
      </c>
      <c r="N27" s="220" t="str">
        <f>IF(OR(K27="",K27="ohne Korrektur"),"keine Kontrolle möglich", IF(OR(K27="mit Sauen",K27="mit Sauen und verworfenen Tieren",I27='Sauen + verworfen'!I233),"WAHR",IF(OR(K27="mit verworfenen Tieren",I27='Nur verworfene Schweine'!G23),"WAHR","FALSCH")))</f>
        <v>keine Kontrolle möglich</v>
      </c>
    </row>
    <row r="28" spans="1:14" ht="12" customHeight="1" thickBot="1" x14ac:dyDescent="0.35">
      <c r="A28" s="156">
        <v>23</v>
      </c>
      <c r="B28" s="160"/>
      <c r="C28" s="105"/>
      <c r="D28" s="161"/>
      <c r="E28" s="161"/>
      <c r="F28" s="108" t="str">
        <f>IF(K28="mit Sauen",'Sauen + verworfen Basis'!H244,IF(K28="mit Sauen und verworfenen Tieren ",'Sauen + verworfen Basis'!H244,IF(K28="mit verworfenen Tieren", 'Nur verworfene Schweine'!F24,"")))</f>
        <v/>
      </c>
      <c r="G28" s="108" t="str">
        <f>IF(K28="mit Sauen",'Sauen + verworfen Basis'!F244,IF(K28="mit Sauen und verworfenen Tieren ",'Sauen + verworfen Basis'!F244,""))</f>
        <v/>
      </c>
      <c r="H28" s="191" t="b">
        <f t="shared" si="0"/>
        <v>0</v>
      </c>
      <c r="I28" s="108" t="str">
        <f>IF(K28="mit Sauen", +'Sauen + verworfen Basis'!I244,IF(K28="mit Sauen und verworfenen Tieren ",'Sauen + verworfen Basis'!I244,IF(K28="mit verworfenen Tieren",'Nur verworfene Schweine'!G24,"")))</f>
        <v/>
      </c>
      <c r="J28" s="202">
        <f t="shared" si="1"/>
        <v>0</v>
      </c>
      <c r="K28" s="213"/>
      <c r="L28" s="220" t="e">
        <f>IF(OR(K28="mit verworfenen Tieren",K28="ohne Korrektur"),"keine Kontrolle möglich", IF(G28='Sauen + verworfen Basis'!F244,"WAHR","FALSCH"))</f>
        <v>#DIV/0!</v>
      </c>
      <c r="M28" s="220" t="str">
        <f>IF(OR(K28="",K28="ohne Korrektur"),"keine Kontrolle möglich", IF(OR(K28="mit Sauen",K28="mit Sauen und verworfenen Tieren",F28='Sauen + verworfen'!H244),"WAHR",IF(OR(K28="mit verworfenen Tieren",F28='Nur verworfene Schweine'!F24),"WAHR","FALSCH")))</f>
        <v>keine Kontrolle möglich</v>
      </c>
      <c r="N28" s="220" t="str">
        <f>IF(OR(K28="",K28="ohne Korrektur"),"keine Kontrolle möglich", IF(OR(K28="mit Sauen",K28="mit Sauen und verworfenen Tieren",I28='Sauen + verworfen'!I244),"WAHR",IF(OR(K28="mit verworfenen Tieren",I28='Nur verworfene Schweine'!G24),"WAHR","FALSCH")))</f>
        <v>keine Kontrolle möglich</v>
      </c>
    </row>
    <row r="29" spans="1:14" ht="12" customHeight="1" thickBot="1" x14ac:dyDescent="0.35">
      <c r="A29" s="156">
        <v>24</v>
      </c>
      <c r="B29" s="160"/>
      <c r="C29" s="105"/>
      <c r="D29" s="161"/>
      <c r="E29" s="161"/>
      <c r="F29" s="108" t="str">
        <f>IF(K29="mit Sauen",'Sauen + verworfen Basis'!H255,IF(K29="mit Sauen und verworfenen Tieren ",'Sauen + verworfen Basis'!H255,IF(K29="mit verworfenen Tieren", 'Nur verworfene Schweine'!F25,"")))</f>
        <v/>
      </c>
      <c r="G29" s="108" t="str">
        <f>IF(K29="mit Sauen",'Sauen + verworfen Basis'!F255,IF(K29="mit Sauen und verworfenen Tieren ",'Sauen + verworfen Basis'!F255,""))</f>
        <v/>
      </c>
      <c r="H29" s="191" t="b">
        <f t="shared" si="0"/>
        <v>0</v>
      </c>
      <c r="I29" s="108" t="str">
        <f>IF(K29="mit Sauen", +'Sauen + verworfen Basis'!I255,IF(K29="mit Sauen und verworfenen Tieren ",'Sauen + verworfen Basis'!I255,IF(K29="mit verworfenen Tieren",'Nur verworfene Schweine'!G25,"")))</f>
        <v/>
      </c>
      <c r="J29" s="202">
        <f t="shared" si="1"/>
        <v>0</v>
      </c>
      <c r="K29" s="213"/>
      <c r="L29" s="220" t="e">
        <f>IF(OR(K29="mit verworfenen Tieren",K29="ohne Korrektur"),"keine Kontrolle möglich", IF(G29='Sauen + verworfen Basis'!F255,"WAHR","FALSCH"))</f>
        <v>#DIV/0!</v>
      </c>
      <c r="M29" s="220" t="str">
        <f>IF(OR(K29="",K29="ohne Korrektur"),"keine Kontrolle möglich", IF(OR(K29="mit Sauen",K29="mit Sauen und verworfenen Tieren",F29='Sauen + verworfen'!H255),"WAHR",IF(OR(K29="mit verworfenen Tieren",F29='Nur verworfene Schweine'!F25),"WAHR","FALSCH")))</f>
        <v>keine Kontrolle möglich</v>
      </c>
      <c r="N29" s="220" t="str">
        <f>IF(OR(K29="",K29="ohne Korrektur"),"keine Kontrolle möglich", IF(OR(K29="mit Sauen",K29="mit Sauen und verworfenen Tieren",I29='Sauen + verworfen'!I255),"WAHR",IF(OR(K29="mit verworfenen Tieren",I29='Nur verworfene Schweine'!G25),"WAHR","FALSCH")))</f>
        <v>keine Kontrolle möglich</v>
      </c>
    </row>
    <row r="30" spans="1:14" ht="12" customHeight="1" thickBot="1" x14ac:dyDescent="0.35">
      <c r="A30" s="162">
        <v>25</v>
      </c>
      <c r="B30" s="109"/>
      <c r="C30" s="105"/>
      <c r="D30" s="108"/>
      <c r="E30" s="108"/>
      <c r="F30" s="108" t="str">
        <f>IF(K30="mit Sauen",'Sauen + verworfen Basis'!H266,IF(K30="mit Sauen und verworfenen Tieren ",'Sauen + verworfen Basis'!H266,IF(K30="mit verworfenen Tieren", 'Nur verworfene Schweine'!F26,"")))</f>
        <v/>
      </c>
      <c r="G30" s="108" t="str">
        <f>IF(K30="mit Sauen",'Sauen + verworfen Basis'!F266,IF(K30="mit Sauen und verworfenen Tieren ",'Sauen + verworfen Basis'!F266,""))</f>
        <v/>
      </c>
      <c r="H30" s="191" t="b">
        <f t="shared" si="0"/>
        <v>0</v>
      </c>
      <c r="I30" s="108" t="str">
        <f>IF(K30="mit Sauen", +'Sauen + verworfen Basis'!I266,IF(K30="mit Sauen und verworfenen Tieren ",'Sauen + verworfen Basis'!I266,IF(K30="mit verworfenen Tieren",'Nur verworfene Schweine'!G26,"")))</f>
        <v/>
      </c>
      <c r="J30" s="202">
        <f t="shared" si="1"/>
        <v>0</v>
      </c>
      <c r="K30" s="213"/>
      <c r="L30" s="220" t="e">
        <f>IF(OR(K30="mit verworfenen Tieren",K30="ohne Korrektur"),"keine Kontrolle möglich", IF(G30='Sauen + verworfen Basis'!F266,"WAHR","FALSCH"))</f>
        <v>#DIV/0!</v>
      </c>
      <c r="M30" s="220" t="str">
        <f>IF(OR(K30="",K30="ohne Korrektur"),"keine Kontrolle möglich", IF(OR(K30="mit Sauen",K30="mit Sauen und verworfenen Tieren",F30='Sauen + verworfen'!H266),"WAHR",IF(OR(K30="mit verworfenen Tieren",F30='Nur verworfene Schweine'!F26),"WAHR","FALSCH")))</f>
        <v>keine Kontrolle möglich</v>
      </c>
      <c r="N30" s="220" t="str">
        <f>IF(OR(K30="",K30="ohne Korrektur"),"keine Kontrolle möglich", IF(OR(K30="mit Sauen",K30="mit Sauen und verworfenen Tieren",I30='Sauen + verworfen'!I266),"WAHR",IF(OR(K30="mit verworfenen Tieren",I30='Nur verworfene Schweine'!G26),"WAHR","FALSCH")))</f>
        <v>keine Kontrolle möglich</v>
      </c>
    </row>
    <row r="31" spans="1:14" ht="12" customHeight="1" thickBot="1" x14ac:dyDescent="0.35">
      <c r="A31" s="155">
        <v>26</v>
      </c>
      <c r="B31" s="109"/>
      <c r="C31" s="105"/>
      <c r="D31" s="108"/>
      <c r="E31" s="108"/>
      <c r="F31" s="108" t="str">
        <f>IF(K31="mit Sauen",'Sauen + verworfen Basis'!H277,IF(K31="mit Sauen und verworfenen Tieren ",'Sauen + verworfen Basis'!H277,IF(K31="mit verworfenen Tieren", 'Nur verworfene Schweine'!F27,"")))</f>
        <v/>
      </c>
      <c r="G31" s="108" t="str">
        <f>IF(K31="mit Sauen",'Sauen + verworfen Basis'!F277,IF(K31="mit Sauen und verworfenen Tieren ",'Sauen + verworfen Basis'!F277,""))</f>
        <v/>
      </c>
      <c r="H31" s="191" t="b">
        <f t="shared" si="0"/>
        <v>0</v>
      </c>
      <c r="I31" s="108" t="str">
        <f>IF(K31="mit Sauen", +'Sauen + verworfen Basis'!I277,IF(K31="mit Sauen und verworfenen Tieren ",'Sauen + verworfen Basis'!I277,IF(K31="mit verworfenen Tieren",'Nur verworfene Schweine'!G27,"")))</f>
        <v/>
      </c>
      <c r="J31" s="202">
        <f t="shared" si="1"/>
        <v>0</v>
      </c>
      <c r="K31" s="213"/>
      <c r="L31" s="220" t="e">
        <f>IF(OR(K31="mit verworfenen Tieren",K31="ohne Korrektur"),"keine Kontrolle möglich", IF(G31='Sauen + verworfen Basis'!F277,"WAHR","FALSCH"))</f>
        <v>#DIV/0!</v>
      </c>
      <c r="M31" s="220" t="str">
        <f>IF(OR(K31="",K31="ohne Korrektur"),"keine Kontrolle möglich", IF(OR(K31="mit Sauen",K31="mit Sauen und verworfenen Tieren",F31='Sauen + verworfen'!H277),"WAHR",IF(OR(K31="mit verworfenen Tieren",F31='Nur verworfene Schweine'!F27),"WAHR","FALSCH")))</f>
        <v>keine Kontrolle möglich</v>
      </c>
      <c r="N31" s="220" t="str">
        <f>IF(OR(K31="",K31="ohne Korrektur"),"keine Kontrolle möglich", IF(OR(K31="mit Sauen",K31="mit Sauen und verworfenen Tieren",I31='Sauen + verworfen'!I277),"WAHR",IF(OR(K31="mit verworfenen Tieren",I31='Nur verworfene Schweine'!G27),"WAHR","FALSCH")))</f>
        <v>keine Kontrolle möglich</v>
      </c>
    </row>
    <row r="32" spans="1:14" ht="12" customHeight="1" thickBot="1" x14ac:dyDescent="0.35">
      <c r="A32" s="155">
        <v>27</v>
      </c>
      <c r="B32" s="109"/>
      <c r="C32" s="105"/>
      <c r="D32" s="108"/>
      <c r="E32" s="108"/>
      <c r="F32" s="108" t="str">
        <f>IF(K32="mit Sauen",'Sauen + verworfen Basis'!H288,IF(K32="mit Sauen und verworfenen Tieren ",'Sauen + verworfen Basis'!H288,IF(K32="mit verworfenen Tieren", 'Nur verworfene Schweine'!F28,"")))</f>
        <v/>
      </c>
      <c r="G32" s="108" t="str">
        <f>IF(K32="mit Sauen",'Sauen + verworfen Basis'!F288,IF(K32="mit Sauen und verworfenen Tieren ",'Sauen + verworfen Basis'!F288,""))</f>
        <v/>
      </c>
      <c r="H32" s="191" t="b">
        <f t="shared" si="0"/>
        <v>0</v>
      </c>
      <c r="I32" s="108" t="str">
        <f>IF(K32="mit Sauen", +'Sauen + verworfen Basis'!I268,IF(K32="mit Sauen und verworfenen Tieren ",'Sauen + verworfen Basis'!I268,IF(K32="mit verworfenen Tieren",'Nur verworfene Schweine'!G28,"")))</f>
        <v/>
      </c>
      <c r="J32" s="202">
        <f t="shared" si="1"/>
        <v>0</v>
      </c>
      <c r="K32" s="213"/>
      <c r="L32" s="220" t="e">
        <f>IF(OR(K32="mit verworfenen Tieren",K32="ohne Korrektur"),"keine Kontrolle möglich", IF(G32='Sauen + verworfen Basis'!F288,"WAHR","FALSCH"))</f>
        <v>#DIV/0!</v>
      </c>
      <c r="M32" s="220" t="str">
        <f>IF(OR(K32="",K32="ohne Korrektur"),"keine Kontrolle möglich", IF(OR(K32="mit Sauen",K32="mit Sauen und verworfenen Tieren",F32='Sauen + verworfen'!H288),"WAHR",IF(OR(K32="mit verworfenen Tieren",F32='Nur verworfene Schweine'!F28),"WAHR","FALSCH")))</f>
        <v>keine Kontrolle möglich</v>
      </c>
      <c r="N32" s="220" t="str">
        <f>IF(OR(K32="",K32="ohne Korrektur"),"keine Kontrolle möglich", IF(OR(K32="mit Sauen",K32="mit Sauen und verworfenen Tieren",I32='Sauen + verworfen'!I288),"WAHR",IF(OR(K32="mit verworfenen Tieren",I32='Nur verworfene Schweine'!G28),"WAHR","FALSCH")))</f>
        <v>keine Kontrolle möglich</v>
      </c>
    </row>
    <row r="33" spans="1:14" ht="12" customHeight="1" thickBot="1" x14ac:dyDescent="0.35">
      <c r="A33" s="155">
        <v>28</v>
      </c>
      <c r="B33" s="109"/>
      <c r="C33" s="105"/>
      <c r="D33" s="108"/>
      <c r="E33" s="108"/>
      <c r="F33" s="108" t="str">
        <f>IF(K33="mit Sauen",'Sauen + verworfen Basis'!H299,IF(K33="mit Sauen und verworfenen Tieren ",'Sauen + verworfen Basis'!H299,IF(K33="mit verworfenen Tieren", 'Nur verworfene Schweine'!F29,"")))</f>
        <v/>
      </c>
      <c r="G33" s="108" t="str">
        <f>IF(K33="mit Sauen",'Sauen + verworfen Basis'!F299,IF(K33="mit Sauen und verworfenen Tieren ",'Sauen + verworfen Basis'!F299,""))</f>
        <v/>
      </c>
      <c r="H33" s="191" t="b">
        <f t="shared" si="0"/>
        <v>0</v>
      </c>
      <c r="I33" s="108" t="str">
        <f>IF(K33="mit Sauen", +'Sauen + verworfen Basis'!I299,IF(K33="mit Sauen und verworfenen Tieren ",'Sauen + verworfen Basis'!I299,IF(K33="mit verworfenen Tieren",'Nur verworfene Schweine'!G29,"")))</f>
        <v/>
      </c>
      <c r="J33" s="202">
        <f t="shared" si="1"/>
        <v>0</v>
      </c>
      <c r="K33" s="213"/>
      <c r="L33" s="220" t="e">
        <f>IF(OR(K33="mit verworfenen Tieren",K33="ohne Korrektur"),"keine Kontrolle möglich", IF(G33='Sauen + verworfen Basis'!F299,"WAHR","FALSCH"))</f>
        <v>#DIV/0!</v>
      </c>
      <c r="M33" s="220" t="str">
        <f>IF(OR(K33="",K33="ohne Korrektur"),"keine Kontrolle möglich", IF(OR(K33="mit Sauen",K33="mit Sauen und verworfenen Tieren",F33='Sauen + verworfen'!H299),"WAHR",IF(OR(K33="mit verworfenen Tieren",F33='Nur verworfene Schweine'!F29),"WAHR","FALSCH")))</f>
        <v>keine Kontrolle möglich</v>
      </c>
      <c r="N33" s="220" t="str">
        <f>IF(OR(K33="",K33="ohne Korrektur"),"keine Kontrolle möglich", IF(OR(K33="mit Sauen",K33="mit Sauen und verworfenen Tieren",I33='Sauen + verworfen'!I299),"WAHR",IF(OR(K33="mit verworfenen Tieren",I33='Nur verworfene Schweine'!G29),"WAHR","FALSCH")))</f>
        <v>keine Kontrolle möglich</v>
      </c>
    </row>
    <row r="34" spans="1:14" ht="12" customHeight="1" thickBot="1" x14ac:dyDescent="0.35">
      <c r="A34" s="155">
        <v>29</v>
      </c>
      <c r="B34" s="109"/>
      <c r="C34" s="105"/>
      <c r="D34" s="108"/>
      <c r="E34" s="108"/>
      <c r="F34" s="108" t="str">
        <f>IF(K34="mit Sauen",'Sauen + verworfen Basis'!H310,IF(K34="mit Sauen und verworfenen Tieren ",'Sauen + verworfen Basis'!H310,IF(K34="mit verworfenen Tieren", 'Nur verworfene Schweine'!F30,"")))</f>
        <v/>
      </c>
      <c r="G34" s="108" t="str">
        <f>IF(K34="mit Sauen",'Sauen + verworfen Basis'!F310,IF(K34="mit Sauen und verworfenen Tieren ",'Sauen + verworfen Basis'!F310,""))</f>
        <v/>
      </c>
      <c r="H34" s="191" t="b">
        <f t="shared" si="0"/>
        <v>0</v>
      </c>
      <c r="I34" s="108" t="str">
        <f>IF(K34="mit Sauen", +'Sauen + verworfen Basis'!I270,IF(K34="mit Sauen und verworfenen Tieren ",'Sauen + verworfen Basis'!I310,IF(K34="mit verworfenen Tieren",'Nur verworfene Schweine'!G30,"")))</f>
        <v/>
      </c>
      <c r="J34" s="202">
        <f t="shared" si="1"/>
        <v>0</v>
      </c>
      <c r="K34" s="213"/>
      <c r="L34" s="220" t="e">
        <f>IF(OR(K34="mit verworfenen Tieren",K34="ohne Korrektur"),"keine Kontrolle möglich", IF(G34='Sauen + verworfen Basis'!F310,"WAHR","FALSCH"))</f>
        <v>#DIV/0!</v>
      </c>
      <c r="M34" s="220" t="str">
        <f>IF(OR(K34="",K34="ohne Korrektur"),"keine Kontrolle möglich", IF(OR(K34="mit Sauen",K34="mit Sauen und verworfenen Tieren",F34='Sauen + verworfen'!H310),"WAHR",IF(OR(K34="mit verworfenen Tieren",F34='Nur verworfene Schweine'!F30),"WAHR","FALSCH")))</f>
        <v>keine Kontrolle möglich</v>
      </c>
      <c r="N34" s="220" t="str">
        <f>IF(OR(K34="",K34="ohne Korrektur"),"keine Kontrolle möglich", IF(OR(K34="mit Sauen",K34="mit Sauen und verworfenen Tieren",I34='Sauen + verworfen'!I310),"WAHR",IF(OR(K34="mit verworfenen Tieren",I34='Nur verworfene Schweine'!G30),"WAHR","FALSCH")))</f>
        <v>keine Kontrolle möglich</v>
      </c>
    </row>
    <row r="35" spans="1:14" ht="12" customHeight="1" thickBot="1" x14ac:dyDescent="0.35">
      <c r="A35" s="155">
        <v>30</v>
      </c>
      <c r="B35" s="109"/>
      <c r="C35" s="105"/>
      <c r="D35" s="108"/>
      <c r="E35" s="108"/>
      <c r="F35" s="108" t="str">
        <f>IF(K35="mit Sauen",'Sauen + verworfen Basis'!H321,IF(K35="mit Sauen und verworfenen Tieren ",'Sauen + verworfen Basis'!H321,IF(K35="mit verworfenen Tieren", 'Nur verworfene Schweine'!F31,"")))</f>
        <v/>
      </c>
      <c r="G35" s="108" t="str">
        <f>IF(K35="mit Sauen",'Sauen + verworfen Basis'!F321,IF(K35="mit Sauen und verworfenen Tieren ",'Sauen + verworfen Basis'!F321,""))</f>
        <v/>
      </c>
      <c r="H35" s="191" t="b">
        <f t="shared" si="0"/>
        <v>0</v>
      </c>
      <c r="I35" s="108" t="str">
        <f>IF(K35="mit Sauen", +'Sauen + verworfen Basis'!I321,IF(K35="mit Sauen und verworfenen Tieren ",'Sauen + verworfen Basis'!I321,IF(K35="mit verworfenen Tieren",'Nur verworfene Schweine'!G31,"")))</f>
        <v/>
      </c>
      <c r="J35" s="202">
        <f t="shared" si="1"/>
        <v>0</v>
      </c>
      <c r="K35" s="213"/>
      <c r="L35" s="220" t="e">
        <f>IF(OR(K35="mit verworfenen Tieren",K35="ohne Korrektur"),"keine Kontrolle möglich", IF(G35='Sauen + verworfen Basis'!F321,"WAHR","FALSCH"))</f>
        <v>#DIV/0!</v>
      </c>
      <c r="M35" s="220" t="str">
        <f>IF(OR(K35="",K35="ohne Korrektur"),"keine Kontrolle möglich", IF(OR(K35="mit Sauen",K35="mit Sauen und verworfenen Tieren",F35='Sauen + verworfen'!H321),"WAHR",IF(OR(K35="mit verworfenen Tieren",F35='Nur verworfene Schweine'!F31),"WAHR","FALSCH")))</f>
        <v>keine Kontrolle möglich</v>
      </c>
      <c r="N35" s="220" t="str">
        <f>IF(OR(K35="",K35="ohne Korrektur"),"keine Kontrolle möglich", IF(OR(K35="mit Sauen",K35="mit Sauen und verworfenen Tieren",I35='Sauen + verworfen'!I321),"WAHR",IF(OR(K35="mit verworfenen Tieren",I35='Nur verworfene Schweine'!G31),"WAHR","FALSCH")))</f>
        <v>keine Kontrolle möglich</v>
      </c>
    </row>
    <row r="36" spans="1:14" ht="12" customHeight="1" thickBot="1" x14ac:dyDescent="0.35">
      <c r="A36" s="155">
        <v>31</v>
      </c>
      <c r="B36" s="109"/>
      <c r="C36" s="105"/>
      <c r="D36" s="108"/>
      <c r="E36" s="108"/>
      <c r="F36" s="108" t="str">
        <f>IF(K36="mit Sauen",'Sauen + verworfen Basis'!H332,IF(K36="mit Sauen und verworfenen Tieren ",'Sauen + verworfen Basis'!H332,IF(K36="mit verworfenen Tieren", 'Nur verworfene Schweine'!F32,"")))</f>
        <v/>
      </c>
      <c r="G36" s="108" t="str">
        <f>IF(K36="mit Sauen",'Sauen + verworfen Basis'!F332,IF(K36="mit Sauen und verworfenen Tieren ",'Sauen + verworfen Basis'!F332,""))</f>
        <v/>
      </c>
      <c r="H36" s="191" t="b">
        <f t="shared" si="0"/>
        <v>0</v>
      </c>
      <c r="I36" s="108" t="str">
        <f>IF(K36="mit Sauen", +'Sauen + verworfen Basis'!I332,IF(K36="mit Sauen und verworfenen Tieren ",'Sauen + verworfen Basis'!I332,IF(K36="mit verworfenen Tieren",'Nur verworfene Schweine'!G32,"")))</f>
        <v/>
      </c>
      <c r="J36" s="202">
        <f t="shared" si="1"/>
        <v>0</v>
      </c>
      <c r="K36" s="213"/>
      <c r="L36" s="220" t="e">
        <f>IF(OR(K36="mit verworfenen Tieren",K36="ohne Korrektur"),"keine Kontrolle möglich", IF(G36='Sauen + verworfen Basis'!F332,"WAHR","FALSCH"))</f>
        <v>#DIV/0!</v>
      </c>
      <c r="M36" s="220" t="str">
        <f>IF(OR(K36="",K36="ohne Korrektur"),"keine Kontrolle möglich", IF(OR(K36="mit Sauen",K36="mit Sauen und verworfenen Tieren",F36='Sauen + verworfen'!H332),"WAHR",IF(OR(K36="mit verworfenen Tieren",F36='Nur verworfene Schweine'!F32),"WAHR","FALSCH")))</f>
        <v>keine Kontrolle möglich</v>
      </c>
      <c r="N36" s="220" t="str">
        <f>IF(OR(K36="",K36="ohne Korrektur"),"keine Kontrolle möglich", IF(OR(K36="mit Sauen",K36="mit Sauen und verworfenen Tieren",I36='Sauen + verworfen'!I332),"WAHR",IF(OR(K36="mit verworfenen Tieren",I36='Nur verworfene Schweine'!G32),"WAHR","FALSCH")))</f>
        <v>keine Kontrolle möglich</v>
      </c>
    </row>
    <row r="37" spans="1:14" ht="12" customHeight="1" thickBot="1" x14ac:dyDescent="0.35">
      <c r="A37" s="155">
        <v>32</v>
      </c>
      <c r="B37" s="109"/>
      <c r="C37" s="105"/>
      <c r="D37" s="108"/>
      <c r="E37" s="108"/>
      <c r="F37" s="108" t="str">
        <f>IF(K37="mit Sauen",'Sauen + verworfen Basis'!H343,IF(K37="mit Sauen und verworfenen Tieren ",'Sauen + verworfen Basis'!H343,IF(K37="mit verworfenen Tieren", 'Nur verworfene Schweine'!F33,"")))</f>
        <v/>
      </c>
      <c r="G37" s="108" t="str">
        <f>IF(K37="mit Sauen",'Sauen + verworfen Basis'!F343,IF(K37="mit Sauen und verworfenen Tieren ",'Sauen + verworfen Basis'!F343,""))</f>
        <v/>
      </c>
      <c r="H37" s="191" t="b">
        <f t="shared" si="0"/>
        <v>0</v>
      </c>
      <c r="I37" s="108" t="str">
        <f>IF(K37="mit Sauen", +'Sauen + verworfen Basis'!I343,IF(K37="mit Sauen und verworfenen Tieren ",'Sauen + verworfen Basis'!I343,IF(K37="mit verworfenen Tieren",'Nur verworfene Schweine'!G33,"")))</f>
        <v/>
      </c>
      <c r="J37" s="202">
        <f t="shared" si="1"/>
        <v>0</v>
      </c>
      <c r="K37" s="213"/>
      <c r="L37" s="220" t="e">
        <f>IF(OR(K37="mit verworfenen Tieren",K37="ohne Korrektur"),"keine Kontrolle möglich", IF(G37='Sauen + verworfen Basis'!F343,"WAHR","FALSCH"))</f>
        <v>#DIV/0!</v>
      </c>
      <c r="M37" s="220" t="str">
        <f>IF(OR(K37="",K37="ohne Korrektur"),"keine Kontrolle möglich", IF(OR(K37="mit Sauen",K37="mit Sauen und verworfenen Tieren",F37='Sauen + verworfen'!H343),"WAHR",IF(OR(K37="mit verworfenen Tieren",F37='Nur verworfene Schweine'!F33),"WAHR","FALSCH")))</f>
        <v>keine Kontrolle möglich</v>
      </c>
      <c r="N37" s="220" t="str">
        <f>IF(OR(K37="",K37="ohne Korrektur"),"keine Kontrolle möglich", IF(OR(K37="mit Sauen",K37="mit Sauen und verworfenen Tieren",I37='Sauen + verworfen'!I343),"WAHR",IF(OR(K37="mit verworfenen Tieren",I37='Nur verworfene Schweine'!G33),"WAHR","FALSCH")))</f>
        <v>keine Kontrolle möglich</v>
      </c>
    </row>
    <row r="38" spans="1:14" ht="12" customHeight="1" thickBot="1" x14ac:dyDescent="0.35">
      <c r="A38" s="155">
        <v>33</v>
      </c>
      <c r="B38" s="109"/>
      <c r="C38" s="105"/>
      <c r="D38" s="108"/>
      <c r="E38" s="108"/>
      <c r="F38" s="108" t="str">
        <f>IF(K38="mit Sauen",'Sauen + verworfen Basis'!H354,IF(K38="mit Sauen und verworfenen Tieren ",'Sauen + verworfen Basis'!H354,IF(K38="mit verworfenen Tieren", 'Nur verworfene Schweine'!F34,"")))</f>
        <v/>
      </c>
      <c r="G38" s="108" t="str">
        <f>IF(K38="mit Sauen",'Sauen + verworfen Basis'!F354,IF(K38="mit Sauen und verworfenen Tieren ",'Sauen + verworfen Basis'!F354,""))</f>
        <v/>
      </c>
      <c r="H38" s="191" t="b">
        <f t="shared" si="0"/>
        <v>0</v>
      </c>
      <c r="I38" s="108" t="str">
        <f>IF(K38="mit Sauen", +'Sauen + verworfen Basis'!I354,IF(K38="mit Sauen und verworfenen Tieren ",'Sauen + verworfen Basis'!I354,IF(K38="mit verworfenen Tieren",'Nur verworfene Schweine'!G34,"")))</f>
        <v/>
      </c>
      <c r="J38" s="202">
        <f t="shared" si="1"/>
        <v>0</v>
      </c>
      <c r="K38" s="213"/>
      <c r="L38" s="220" t="e">
        <f>IF(OR(K38="mit verworfenen Tieren",K38="ohne Korrektur"),"keine Kontrolle möglich", IF(G38='Sauen + verworfen Basis'!F354,"WAHR","FALSCH"))</f>
        <v>#DIV/0!</v>
      </c>
      <c r="M38" s="220" t="str">
        <f>IF(OR(K38="",K38="ohne Korrektur"),"keine Kontrolle möglich", IF(OR(K38="mit Sauen",K38="mit Sauen und verworfenen Tieren",F38='Sauen + verworfen'!H354),"WAHR",IF(OR(K38="mit verworfenen Tieren",F38='Nur verworfene Schweine'!F34),"WAHR","FALSCH")))</f>
        <v>keine Kontrolle möglich</v>
      </c>
      <c r="N38" s="220" t="str">
        <f>IF(OR(K38="",K38="ohne Korrektur"),"keine Kontrolle möglich", IF(OR(K38="mit Sauen",K38="mit Sauen und verworfenen Tieren",I38='Sauen + verworfen'!I354),"WAHR",IF(OR(K38="mit verworfenen Tieren",I38='Nur verworfene Schweine'!G34),"WAHR","FALSCH")))</f>
        <v>keine Kontrolle möglich</v>
      </c>
    </row>
    <row r="39" spans="1:14" ht="12" customHeight="1" thickBot="1" x14ac:dyDescent="0.35">
      <c r="A39" s="155">
        <v>34</v>
      </c>
      <c r="B39" s="109"/>
      <c r="C39" s="105"/>
      <c r="D39" s="108"/>
      <c r="E39" s="108"/>
      <c r="F39" s="108" t="str">
        <f>IF(K39="mit Sauen",'Sauen + verworfen Basis'!H365,IF(K39="mit Sauen und verworfenen Tieren ",'Sauen + verworfen Basis'!H365,IF(K39="mit verworfenen Tieren", 'Nur verworfene Schweine'!F35,"")))</f>
        <v/>
      </c>
      <c r="G39" s="108" t="str">
        <f>IF(K39="mit Sauen",'Sauen + verworfen Basis'!F365,IF(K39="mit Sauen und verworfenen Tieren ",'Sauen + verworfen Basis'!F365,""))</f>
        <v/>
      </c>
      <c r="H39" s="191" t="b">
        <f t="shared" si="0"/>
        <v>0</v>
      </c>
      <c r="I39" s="108" t="str">
        <f>IF(K39="mit Sauen", +'Sauen + verworfen Basis'!I365,IF(K39="mit Sauen und verworfenen Tieren ",'Sauen + verworfen Basis'!I365,IF(K39="mit verworfenen Tieren",'Nur verworfene Schweine'!G35,"")))</f>
        <v/>
      </c>
      <c r="J39" s="202">
        <f t="shared" si="1"/>
        <v>0</v>
      </c>
      <c r="K39" s="213"/>
      <c r="L39" s="220" t="e">
        <f>IF(OR(K39="mit verworfenen Tieren",K39="ohne Korrektur"),"keine Kontrolle möglich", IF(G39='Sauen + verworfen Basis'!F365,"WAHR","FALSCH"))</f>
        <v>#DIV/0!</v>
      </c>
      <c r="M39" s="220" t="str">
        <f>IF(OR(K39="",K39="ohne Korrektur"),"keine Kontrolle möglich", IF(OR(K39="mit Sauen",K39="mit Sauen und verworfenen Tieren",F39='Sauen + verworfen'!H365),"WAHR",IF(OR(K39="mit verworfenen Tieren",F39='Nur verworfene Schweine'!F35),"WAHR","FALSCH")))</f>
        <v>keine Kontrolle möglich</v>
      </c>
      <c r="N39" s="220" t="str">
        <f>IF(OR(K39="",K39="ohne Korrektur"),"keine Kontrolle möglich", IF(OR(K39="mit Sauen",K39="mit Sauen und verworfenen Tieren",I39='Sauen + verworfen'!I365),"WAHR",IF(OR(K39="mit verworfenen Tieren",I39='Nur verworfene Schweine'!G35),"WAHR","FALSCH")))</f>
        <v>keine Kontrolle möglich</v>
      </c>
    </row>
    <row r="40" spans="1:14" ht="12" customHeight="1" thickBot="1" x14ac:dyDescent="0.35">
      <c r="A40" s="155">
        <v>35</v>
      </c>
      <c r="B40" s="109"/>
      <c r="C40" s="105"/>
      <c r="D40" s="108"/>
      <c r="E40" s="108"/>
      <c r="F40" s="108" t="str">
        <f>IF(K40="mit Sauen",'Sauen + verworfen Basis'!H376,IF(K40="mit Sauen und verworfenen Tieren ",'Sauen + verworfen Basis'!H376,IF(K40="mit verworfenen Tieren", 'Nur verworfene Schweine'!F36,"")))</f>
        <v/>
      </c>
      <c r="G40" s="108" t="str">
        <f>IF(K40="mit Sauen",'Sauen + verworfen Basis'!F376,IF(K40="mit Sauen und verworfenen Tieren ",'Sauen + verworfen Basis'!F376,""))</f>
        <v/>
      </c>
      <c r="H40" s="191" t="b">
        <f t="shared" si="0"/>
        <v>0</v>
      </c>
      <c r="I40" s="108" t="str">
        <f>IF(K40="mit Sauen", +'Sauen + verworfen Basis'!I376,IF(K40="mit Sauen und verworfenen Tieren ",'Sauen + verworfen Basis'!I376,IF(K40="mit verworfenen Tieren",'Nur verworfene Schweine'!G36,"")))</f>
        <v/>
      </c>
      <c r="J40" s="202">
        <f t="shared" si="1"/>
        <v>0</v>
      </c>
      <c r="K40" s="213"/>
      <c r="L40" s="220" t="e">
        <f>IF(OR(K40="mit verworfenen Tieren",K40="ohne Korrektur"),"keine Kontrolle möglich", IF(G40='Sauen + verworfen Basis'!F376,"WAHR","FALSCH"))</f>
        <v>#DIV/0!</v>
      </c>
      <c r="M40" s="220" t="str">
        <f>IF(OR(K40="",K40="ohne Korrektur"),"keine Kontrolle möglich", IF(OR(K40="mit Sauen",K40="mit Sauen und verworfenen Tieren",F40='Sauen + verworfen'!H376),"WAHR",IF(OR(K40="mit verworfenen Tieren",F40='Nur verworfene Schweine'!F36),"WAHR","FALSCH")))</f>
        <v>keine Kontrolle möglich</v>
      </c>
      <c r="N40" s="220" t="str">
        <f>IF(OR(K40="",K40="ohne Korrektur"),"keine Kontrolle möglich", IF(OR(K40="mit Sauen",K40="mit Sauen und verworfenen Tieren",I40='Sauen + verworfen'!I376),"WAHR",IF(OR(K40="mit verworfenen Tieren",I40='Nur verworfene Schweine'!G36),"WAHR","FALSCH")))</f>
        <v>keine Kontrolle möglich</v>
      </c>
    </row>
    <row r="41" spans="1:14" ht="12" customHeight="1" thickBot="1" x14ac:dyDescent="0.35">
      <c r="A41" s="155">
        <v>36</v>
      </c>
      <c r="B41" s="109"/>
      <c r="C41" s="105"/>
      <c r="D41" s="108"/>
      <c r="E41" s="108"/>
      <c r="F41" s="108" t="str">
        <f>IF(K41="mit Sauen",'Sauen + verworfen Basis'!H387,IF(K41="mit Sauen und verworfenen Tieren ",'Sauen + verworfen Basis'!H387,IF(K41="mit verworfenen Tieren", 'Nur verworfene Schweine'!F37,"")))</f>
        <v/>
      </c>
      <c r="G41" s="108" t="str">
        <f>IF(K41="mit Sauen",'Sauen + verworfen Basis'!F387,IF(K41="mit Sauen und verworfenen Tieren ",'Sauen + verworfen Basis'!F387,""))</f>
        <v/>
      </c>
      <c r="H41" s="191" t="b">
        <f t="shared" si="0"/>
        <v>0</v>
      </c>
      <c r="I41" s="108" t="str">
        <f>IF(K41="mit Sauen", +'Sauen + verworfen Basis'!I387,IF(K41="mit Sauen und verworfenen Tieren ",'Sauen + verworfen Basis'!I387,IF(K41="mit verworfenen Tieren",'Nur verworfene Schweine'!G37,"")))</f>
        <v/>
      </c>
      <c r="J41" s="202">
        <f t="shared" si="1"/>
        <v>0</v>
      </c>
      <c r="K41" s="213"/>
      <c r="L41" s="220" t="e">
        <f>IF(OR(K41="mit verworfenen Tieren",K41="ohne Korrektur"),"keine Kontrolle möglich", IF(G41='Sauen + verworfen Basis'!F387,"WAHR","FALSCH"))</f>
        <v>#DIV/0!</v>
      </c>
      <c r="M41" s="220" t="str">
        <f>IF(OR(K41="",K41="ohne Korrektur"),"keine Kontrolle möglich", IF(OR(K41="mit Sauen",K41="mit Sauen und verworfenen Tieren",F41='Sauen + verworfen'!H387),"WAHR",IF(OR(K41="mit verworfenen Tieren",F41='Nur verworfene Schweine'!F37),"WAHR","FALSCH")))</f>
        <v>keine Kontrolle möglich</v>
      </c>
      <c r="N41" s="220" t="str">
        <f>IF(OR(K41="",K41="ohne Korrektur"),"keine Kontrolle möglich", IF(OR(K41="mit Sauen",K41="mit Sauen und verworfenen Tieren",I41='Sauen + verworfen'!I387),"WAHR",IF(OR(K41="mit verworfenen Tieren",I41='Nur verworfene Schweine'!G37),"WAHR","FALSCH")))</f>
        <v>keine Kontrolle möglich</v>
      </c>
    </row>
    <row r="42" spans="1:14" ht="12" customHeight="1" thickBot="1" x14ac:dyDescent="0.35">
      <c r="A42" s="155">
        <v>37</v>
      </c>
      <c r="B42" s="109"/>
      <c r="C42" s="105"/>
      <c r="D42" s="108"/>
      <c r="E42" s="108"/>
      <c r="F42" s="108" t="str">
        <f>IF(K42="mit Sauen",'Sauen + verworfen Basis'!H398,IF(K42="mit Sauen und verworfenen Tieren ",'Sauen + verworfen Basis'!H398,IF(K42="mit verworfenen Tieren", 'Nur verworfene Schweine'!F38,"")))</f>
        <v/>
      </c>
      <c r="G42" s="108" t="str">
        <f>IF(K42="mit Sauen",'Sauen + verworfen Basis'!F398,IF(K42="mit Sauen und verworfenen Tieren ",'Sauen + verworfen Basis'!F398,""))</f>
        <v/>
      </c>
      <c r="H42" s="191" t="b">
        <f t="shared" si="0"/>
        <v>0</v>
      </c>
      <c r="I42" s="108" t="str">
        <f>IF(K42="mit Sauen", +'Sauen + verworfen Basis'!I398,IF(K42="mit Sauen und verworfenen Tieren ",'Sauen + verworfen Basis'!I398,IF(K42="mit verworfenen Tieren",'Nur verworfene Schweine'!G38,"")))</f>
        <v/>
      </c>
      <c r="J42" s="202">
        <f t="shared" si="1"/>
        <v>0</v>
      </c>
      <c r="K42" s="213"/>
      <c r="L42" s="220" t="e">
        <f>IF(OR(K42="mit verworfenen Tieren",K42="ohne Korrektur"),"keine Kontrolle möglich", IF(G42='Sauen + verworfen Basis'!F398,"WAHR","FALSCH"))</f>
        <v>#DIV/0!</v>
      </c>
      <c r="M42" s="220" t="str">
        <f>IF(OR(K42="",K42="ohne Korrektur"),"keine Kontrolle möglich", IF(OR(K42="mit Sauen",K42="mit Sauen und verworfenen Tieren",F42='Sauen + verworfen'!H398),"WAHR",IF(OR(K42="mit verworfenen Tieren",F42='Nur verworfene Schweine'!F38),"WAHR","FALSCH")))</f>
        <v>keine Kontrolle möglich</v>
      </c>
      <c r="N42" s="220" t="str">
        <f>IF(OR(K42="",K42="ohne Korrektur"),"keine Kontrolle möglich", IF(OR(K42="mit Sauen",K42="mit Sauen und verworfenen Tieren",I42='Sauen + verworfen'!I398),"WAHR",IF(OR(K42="mit verworfenen Tieren",I42='Nur verworfene Schweine'!G38),"WAHR","FALSCH")))</f>
        <v>keine Kontrolle möglich</v>
      </c>
    </row>
    <row r="43" spans="1:14" ht="12" customHeight="1" thickBot="1" x14ac:dyDescent="0.35">
      <c r="A43" s="155">
        <v>38</v>
      </c>
      <c r="B43" s="109"/>
      <c r="C43" s="105"/>
      <c r="D43" s="108"/>
      <c r="E43" s="108"/>
      <c r="F43" s="108" t="str">
        <f>IF(K43="mit Sauen",'Sauen + verworfen Basis'!H409,IF(K43="mit Sauen und verworfenen Tieren ",'Sauen + verworfen Basis'!H409,IF(K43="mit verworfenen Tieren", 'Nur verworfene Schweine'!F39,"")))</f>
        <v/>
      </c>
      <c r="G43" s="108" t="str">
        <f>IF(K43="mit Sauen",'Sauen + verworfen Basis'!F409,IF(K43="mit Sauen und verworfenen Tieren ",'Sauen + verworfen Basis'!F409,""))</f>
        <v/>
      </c>
      <c r="H43" s="191" t="b">
        <f t="shared" si="0"/>
        <v>0</v>
      </c>
      <c r="I43" s="108" t="str">
        <f>IF(K43="mit Sauen", +'Sauen + verworfen Basis'!I409,IF(K43="mit Sauen und verworfenen Tieren ",'Sauen + verworfen Basis'!I409,IF(K43="mit verworfenen Tieren",'Nur verworfene Schweine'!G39,"")))</f>
        <v/>
      </c>
      <c r="J43" s="202">
        <f t="shared" si="1"/>
        <v>0</v>
      </c>
      <c r="K43" s="213"/>
      <c r="L43" s="220" t="e">
        <f>IF(OR(K43="mit verworfenen Tieren",K43="ohne Korrektur"),"keine Kontrolle möglich", IF(G43='Sauen + verworfen Basis'!F409,"WAHR","FALSCH"))</f>
        <v>#DIV/0!</v>
      </c>
      <c r="M43" s="220" t="str">
        <f>IF(OR(K43="",K43="ohne Korrektur"),"keine Kontrolle möglich",IF(OR(K43="mit Sauen",K43="mit Sauen und verworfenen Tieren",F43='Sauen + verworfen'!H409),"WAHR",IF(OR(K43="mit verworfenen Tieren",F43='Nur verworfene Schweine'!F39),"WAHR","FALSCH")))</f>
        <v>keine Kontrolle möglich</v>
      </c>
      <c r="N43" s="220" t="str">
        <f>IF(OR(K43="",K43="ohne Korrektur"),"keine Kontrolle möglich", IF(OR(K43="mit Sauen",K43="mit Sauen und verworfenen Tieren",I43='Sauen + verworfen'!I409),"WAHR",IF(OR(K43="mit verworfenen Tieren",I43='Nur verworfene Schweine'!G39),"WAHR","FALSCH")))</f>
        <v>keine Kontrolle möglich</v>
      </c>
    </row>
    <row r="44" spans="1:14" ht="12" customHeight="1" thickBot="1" x14ac:dyDescent="0.35">
      <c r="A44" s="155">
        <v>39</v>
      </c>
      <c r="B44" s="109"/>
      <c r="C44" s="105"/>
      <c r="D44" s="108"/>
      <c r="E44" s="108"/>
      <c r="F44" s="108" t="str">
        <f>IF(K44="mit Sauen",'Sauen + verworfen Basis'!H420,IF(K44="mit Sauen und verworfenen Tieren ",'Sauen + verworfen Basis'!H420,IF(K44="mit verworfenen Tieren", 'Nur verworfene Schweine'!F40,"")))</f>
        <v/>
      </c>
      <c r="G44" s="108" t="str">
        <f>IF(K44="mit Sauen",'Sauen + verworfen Basis'!F420,IF(K44="mit Sauen und verworfenen Tieren ",'Sauen + verworfen Basis'!F420,""))</f>
        <v/>
      </c>
      <c r="H44" s="191" t="b">
        <f t="shared" si="0"/>
        <v>0</v>
      </c>
      <c r="I44" s="108" t="str">
        <f>IF(K44="mit Sauen", +'Sauen + verworfen Basis'!I420,IF(K44="mit Sauen und verworfenen Tieren ",'Sauen + verworfen Basis'!I420,IF(K44="mit verworfenen Tieren",'Nur verworfene Schweine'!G40,"")))</f>
        <v/>
      </c>
      <c r="J44" s="202">
        <f t="shared" si="1"/>
        <v>0</v>
      </c>
      <c r="K44" s="213"/>
      <c r="L44" s="220" t="e">
        <f>IF(OR(K44="mit verworfenen Tieren",K44="ohne Korrektur"),"keine Kontrolle möglich", IF(G44='Sauen + verworfen Basis'!F420,"WAHR","FALSCH"))</f>
        <v>#DIV/0!</v>
      </c>
      <c r="M44" s="220" t="str">
        <f>IF(OR(K44="",K44="ohne Korrektur"),"keine Kontrolle möglich", IF(OR(K44="mit Sauen",K44="mit Sauen und verworfenen Tieren",F44='Sauen + verworfen'!H420),"WAHR",IF(OR(K44="mit verworfenen Tieren",F44='Nur verworfene Schweine'!F40),"WAHR","FALSCH")))</f>
        <v>keine Kontrolle möglich</v>
      </c>
      <c r="N44" s="220" t="str">
        <f>IF(OR(K44="",K44="ohne Korrektur"),"keine Kontrolle möglich", IF(OR(K44="mit Sauen",K44="mit Sauen und verworfenen Tieren",I44='Sauen + verworfen'!I420),"WAHR",IF(OR(K44="mit verworfenen Tieren",I44='Nur verworfene Schweine'!G40),"WAHR","FALSCH")))</f>
        <v>keine Kontrolle möglich</v>
      </c>
    </row>
    <row r="45" spans="1:14" ht="12" customHeight="1" thickBot="1" x14ac:dyDescent="0.35">
      <c r="A45" s="155">
        <v>40</v>
      </c>
      <c r="B45" s="188"/>
      <c r="C45" s="189"/>
      <c r="D45" s="190"/>
      <c r="E45" s="190"/>
      <c r="F45" s="189" t="str">
        <f>IF(K45="mit Sauen",'Sauen + verworfen Basis'!H431,IF(K45="mit Sauen und verworfenen Tieren ",'Sauen + verworfen Basis'!H431,IF(K45="mit verworfenen Tieren", 'Nur verworfene Schweine'!F41,"")))</f>
        <v/>
      </c>
      <c r="G45" s="189" t="str">
        <f>IF(K45="mit Sauen",'Sauen + verworfen Basis'!F431,IF(K45="mit Sauen und verworfenen Tieren ",'Sauen + verworfen Basis'!F431,""))</f>
        <v/>
      </c>
      <c r="H45" s="158" t="b">
        <f t="shared" si="0"/>
        <v>0</v>
      </c>
      <c r="I45" s="190" t="str">
        <f>IF(K45="mit Sauen", +'Sauen + verworfen Basis'!I431,IF(K45="mit Sauen und verworfenen Tieren ",'Sauen + verworfen Basis'!I431,IF(K45="mit verworfenen Tieren",'Nur verworfene Schweine'!G41,"")))</f>
        <v/>
      </c>
      <c r="J45" s="202">
        <f t="shared" si="1"/>
        <v>0</v>
      </c>
      <c r="K45" s="214"/>
      <c r="L45" s="222" t="e">
        <f>IF(OR(K45="mit verworfenen Tieren",K45="ohne Korrektur"),"keine Kontrolle möglich", IF(G45='Sauen + verworfen Basis'!F431,"WAHR","FALSCH"))</f>
        <v>#DIV/0!</v>
      </c>
      <c r="M45" s="223" t="str">
        <f>IF(OR(K45="",K45="ohne Korrektur"),"keine Kontrolle möglich", IF(OR(K45="mit Sauen",K45="mit Sauen und verworfenen Tieren",F45='Sauen + verworfen'!H431),"WAHR",IF(OR(K45="mit verworfenen Tieren",F45='Nur verworfene Schweine'!F41),"WAHR","FALSCH")))</f>
        <v>keine Kontrolle möglich</v>
      </c>
      <c r="N45" s="222" t="str">
        <f>IF(OR(K45="",K45="ohne Korrektur"),"keine Kontrolle möglich", IF(OR(K45="mit Sauen",K45="mit Sauen und verworfenen Tieren",I45='Sauen + verworfen'!I431),"WAHR",IF(OR(K45="mit verworfenen Tieren",I45='Nur verworfene Schweine'!G41),"WAHR","FALSCH")))</f>
        <v>keine Kontrolle möglich</v>
      </c>
    </row>
    <row r="46" spans="1:14" ht="12" customHeight="1" thickBot="1" x14ac:dyDescent="0.35">
      <c r="A46" s="270" t="s">
        <v>216</v>
      </c>
      <c r="B46" s="254"/>
      <c r="C46" s="254"/>
      <c r="D46" s="254"/>
      <c r="E46" s="254"/>
      <c r="F46" s="254"/>
      <c r="G46" s="254"/>
      <c r="H46" s="271"/>
      <c r="I46" s="163">
        <f>SUM(I6:I45)</f>
        <v>0</v>
      </c>
      <c r="J46" s="164"/>
      <c r="K46" s="86"/>
    </row>
    <row r="47" spans="1:14" ht="12" customHeight="1" thickBot="1" x14ac:dyDescent="0.35">
      <c r="A47" s="264" t="s">
        <v>161</v>
      </c>
      <c r="B47" s="265"/>
      <c r="C47" s="265"/>
      <c r="D47" s="265"/>
      <c r="E47" s="265"/>
      <c r="F47" s="265"/>
      <c r="G47" s="265"/>
      <c r="H47" s="265"/>
      <c r="I47" s="266"/>
      <c r="J47" s="165">
        <f>SUM(J6:J45)</f>
        <v>0</v>
      </c>
      <c r="K47" s="86"/>
    </row>
    <row r="48" spans="1:14" ht="5.0999999999999996" customHeight="1" thickBot="1" x14ac:dyDescent="0.35">
      <c r="A48" s="166"/>
      <c r="B48" s="167"/>
      <c r="C48" s="168"/>
      <c r="D48" s="168"/>
      <c r="E48" s="168"/>
      <c r="F48" s="168"/>
      <c r="G48" s="168"/>
      <c r="H48" s="168"/>
      <c r="I48" s="168"/>
      <c r="J48" s="169"/>
      <c r="K48" s="86"/>
    </row>
    <row r="49" spans="1:11" ht="17.25" thickBot="1" x14ac:dyDescent="0.35">
      <c r="A49" s="170"/>
      <c r="B49" s="171" t="s">
        <v>273</v>
      </c>
      <c r="C49" s="172"/>
      <c r="D49" s="173"/>
      <c r="E49" s="173"/>
      <c r="F49" s="173"/>
      <c r="G49" s="173"/>
      <c r="H49" s="173"/>
      <c r="I49" s="173"/>
      <c r="J49" s="174"/>
      <c r="K49" s="86"/>
    </row>
    <row r="50" spans="1:11" ht="5.0999999999999996" customHeight="1" thickBot="1" x14ac:dyDescent="0.35">
      <c r="A50" s="166"/>
      <c r="B50" s="167"/>
      <c r="C50" s="168"/>
      <c r="D50" s="168"/>
      <c r="E50" s="168"/>
      <c r="F50" s="168"/>
      <c r="G50" s="168"/>
      <c r="H50" s="168"/>
      <c r="I50" s="168"/>
      <c r="J50" s="169"/>
      <c r="K50" s="86"/>
    </row>
    <row r="51" spans="1:11" ht="17.25" thickBot="1" x14ac:dyDescent="0.35">
      <c r="A51" s="175"/>
      <c r="B51" s="171" t="s">
        <v>274</v>
      </c>
      <c r="C51" s="172"/>
      <c r="D51" s="173"/>
      <c r="E51" s="173"/>
      <c r="F51" s="173"/>
      <c r="G51" s="173"/>
      <c r="H51" s="173"/>
      <c r="I51" s="173"/>
      <c r="J51" s="174"/>
      <c r="K51" s="86"/>
    </row>
    <row r="52" spans="1:11" ht="5.0999999999999996" customHeight="1" thickBot="1" x14ac:dyDescent="0.35">
      <c r="A52" s="166"/>
      <c r="B52" s="167"/>
      <c r="C52" s="168"/>
      <c r="D52" s="168"/>
      <c r="E52" s="168"/>
      <c r="F52" s="168"/>
      <c r="G52" s="168"/>
      <c r="H52" s="168"/>
      <c r="I52" s="168"/>
      <c r="J52" s="169"/>
      <c r="K52" s="86"/>
    </row>
    <row r="53" spans="1:11" x14ac:dyDescent="0.3">
      <c r="A53" s="176"/>
      <c r="B53" s="177" t="s">
        <v>162</v>
      </c>
      <c r="C53" s="178"/>
      <c r="D53" s="179"/>
      <c r="E53" s="179"/>
      <c r="F53" s="179"/>
      <c r="G53" s="179"/>
      <c r="H53" s="179"/>
      <c r="I53" s="179"/>
      <c r="J53" s="180"/>
      <c r="K53" s="86"/>
    </row>
    <row r="54" spans="1:11" ht="60" customHeight="1" thickBot="1" x14ac:dyDescent="0.35">
      <c r="A54" s="181"/>
      <c r="B54" s="182"/>
      <c r="C54" s="183"/>
      <c r="D54" s="183"/>
      <c r="E54" s="183"/>
      <c r="F54" s="183"/>
      <c r="G54" s="183"/>
      <c r="H54" s="183"/>
      <c r="I54" s="183"/>
      <c r="J54" s="184"/>
      <c r="K54" s="86"/>
    </row>
    <row r="55" spans="1:11" x14ac:dyDescent="0.3">
      <c r="A55" s="86"/>
      <c r="B55" s="86"/>
      <c r="C55" s="86" t="s">
        <v>172</v>
      </c>
      <c r="D55" s="86"/>
      <c r="E55" s="86"/>
      <c r="F55" s="86"/>
      <c r="G55" s="86"/>
      <c r="H55" s="86"/>
      <c r="I55" s="86"/>
      <c r="J55" s="86"/>
      <c r="K55" s="86"/>
    </row>
    <row r="56" spans="1:11" x14ac:dyDescent="0.3">
      <c r="A56" s="86"/>
      <c r="B56" s="86"/>
      <c r="C56" s="185" t="s">
        <v>0</v>
      </c>
      <c r="D56" s="186" t="s">
        <v>10</v>
      </c>
      <c r="E56" s="86"/>
      <c r="F56" s="86"/>
      <c r="G56" s="86"/>
      <c r="H56" s="86"/>
      <c r="I56" s="86"/>
      <c r="J56" s="86"/>
      <c r="K56" s="86"/>
    </row>
    <row r="57" spans="1:11" x14ac:dyDescent="0.3">
      <c r="A57" s="86"/>
      <c r="B57" s="86"/>
      <c r="C57" s="185" t="s">
        <v>1</v>
      </c>
      <c r="D57" s="187">
        <v>1.77</v>
      </c>
      <c r="E57" s="86"/>
      <c r="F57" s="86"/>
      <c r="G57" s="86"/>
      <c r="H57" s="86"/>
      <c r="I57" s="86"/>
      <c r="J57" s="86"/>
      <c r="K57" s="86"/>
    </row>
    <row r="58" spans="1:11" x14ac:dyDescent="0.3">
      <c r="A58" s="86"/>
      <c r="B58" s="86"/>
      <c r="C58" s="185" t="s">
        <v>2</v>
      </c>
      <c r="D58" s="187">
        <v>1.67</v>
      </c>
      <c r="E58" s="86"/>
      <c r="F58" s="86"/>
      <c r="G58" s="86"/>
      <c r="H58" s="86"/>
      <c r="I58" s="86"/>
      <c r="J58" s="86"/>
      <c r="K58" s="86"/>
    </row>
    <row r="59" spans="1:11" x14ac:dyDescent="0.3">
      <c r="A59" s="86"/>
      <c r="B59" s="86"/>
      <c r="C59" s="185" t="s">
        <v>3</v>
      </c>
      <c r="D59" s="187">
        <v>1.67</v>
      </c>
      <c r="E59" s="86"/>
      <c r="F59" s="86"/>
      <c r="G59" s="86"/>
      <c r="H59" s="86"/>
      <c r="I59" s="86"/>
      <c r="J59" s="86"/>
      <c r="K59" s="86"/>
    </row>
    <row r="60" spans="1:11" x14ac:dyDescent="0.3">
      <c r="A60" s="86"/>
      <c r="B60" s="86"/>
      <c r="C60" s="185" t="s">
        <v>4</v>
      </c>
      <c r="D60" s="187">
        <v>1.67</v>
      </c>
      <c r="E60" s="86"/>
      <c r="F60" s="86"/>
      <c r="G60" s="86"/>
      <c r="H60" s="86"/>
      <c r="I60" s="86"/>
      <c r="J60" s="86"/>
      <c r="K60" s="86"/>
    </row>
    <row r="61" spans="1:11" x14ac:dyDescent="0.3">
      <c r="A61" s="86"/>
      <c r="B61" s="86"/>
      <c r="C61" s="185" t="s">
        <v>5</v>
      </c>
      <c r="D61" s="187">
        <v>1.67</v>
      </c>
      <c r="E61" s="86"/>
      <c r="F61" s="86"/>
      <c r="G61" s="86"/>
      <c r="H61" s="86"/>
      <c r="I61" s="86"/>
      <c r="J61" s="86"/>
      <c r="K61" s="86"/>
    </row>
    <row r="62" spans="1:11" x14ac:dyDescent="0.3">
      <c r="A62" s="86"/>
      <c r="B62" s="86"/>
      <c r="C62" s="185" t="s">
        <v>6</v>
      </c>
      <c r="D62" s="187">
        <v>1.67</v>
      </c>
      <c r="E62" s="86"/>
      <c r="F62" s="86"/>
      <c r="G62" s="86"/>
      <c r="H62" s="86"/>
      <c r="I62" s="86"/>
      <c r="J62" s="86"/>
      <c r="K62" s="86"/>
    </row>
    <row r="63" spans="1:11" x14ac:dyDescent="0.3">
      <c r="A63" s="86"/>
      <c r="B63" s="86"/>
      <c r="C63" s="185" t="s">
        <v>7</v>
      </c>
      <c r="D63" s="187">
        <v>1.67</v>
      </c>
      <c r="E63" s="86"/>
      <c r="F63" s="86"/>
      <c r="G63" s="86"/>
      <c r="H63" s="86"/>
      <c r="I63" s="86"/>
      <c r="J63" s="86"/>
      <c r="K63" s="86"/>
    </row>
    <row r="64" spans="1:11" x14ac:dyDescent="0.3">
      <c r="A64" s="86"/>
      <c r="B64" s="86"/>
      <c r="C64" s="185" t="s">
        <v>8</v>
      </c>
      <c r="D64" s="187">
        <v>1.67</v>
      </c>
      <c r="E64" s="86"/>
      <c r="F64" s="86"/>
      <c r="G64" s="86"/>
      <c r="H64" s="86"/>
      <c r="I64" s="86"/>
      <c r="J64" s="86"/>
      <c r="K64" s="86"/>
    </row>
    <row r="65" spans="1:11" x14ac:dyDescent="0.3">
      <c r="A65" s="86"/>
      <c r="B65" s="86"/>
      <c r="C65" s="185" t="s">
        <v>119</v>
      </c>
      <c r="D65" s="187">
        <v>1.67</v>
      </c>
      <c r="E65" s="86"/>
      <c r="F65" s="86"/>
      <c r="G65" s="86"/>
      <c r="H65" s="86"/>
      <c r="I65" s="86"/>
      <c r="J65" s="86"/>
      <c r="K65" s="86"/>
    </row>
    <row r="66" spans="1:11" x14ac:dyDescent="0.3">
      <c r="A66" s="86"/>
      <c r="B66" s="86"/>
      <c r="C66" s="185" t="s">
        <v>120</v>
      </c>
      <c r="D66" s="187">
        <v>1.67</v>
      </c>
      <c r="E66" s="86"/>
      <c r="F66" s="86"/>
      <c r="G66" s="86"/>
      <c r="H66" s="86"/>
      <c r="I66" s="86"/>
      <c r="J66" s="86"/>
      <c r="K66" s="86"/>
    </row>
    <row r="67" spans="1:11" x14ac:dyDescent="0.3">
      <c r="A67" s="86"/>
      <c r="B67" s="86"/>
      <c r="C67" s="185" t="s">
        <v>121</v>
      </c>
      <c r="D67" s="187">
        <v>1.67</v>
      </c>
      <c r="E67" s="86"/>
      <c r="F67" s="86"/>
      <c r="G67" s="86"/>
      <c r="H67" s="86"/>
      <c r="I67" s="86"/>
      <c r="J67" s="86"/>
      <c r="K67" s="86"/>
    </row>
    <row r="68" spans="1:11" x14ac:dyDescent="0.3">
      <c r="A68" s="86"/>
      <c r="B68" s="86"/>
      <c r="C68" s="185" t="s">
        <v>122</v>
      </c>
      <c r="D68" s="187">
        <v>1.79</v>
      </c>
      <c r="E68" s="86"/>
      <c r="F68" s="86"/>
      <c r="G68" s="86"/>
      <c r="H68" s="86"/>
      <c r="I68" s="86"/>
      <c r="J68" s="86"/>
      <c r="K68" s="86"/>
    </row>
    <row r="69" spans="1:11" x14ac:dyDescent="0.3">
      <c r="A69" s="86"/>
      <c r="B69" s="86"/>
      <c r="C69" s="185" t="s">
        <v>123</v>
      </c>
      <c r="D69" s="187">
        <v>1.89</v>
      </c>
      <c r="E69" s="86"/>
      <c r="F69" s="86"/>
      <c r="G69" s="86"/>
      <c r="H69" s="86"/>
      <c r="I69" s="86"/>
      <c r="J69" s="86"/>
      <c r="K69" s="86"/>
    </row>
    <row r="70" spans="1:11" x14ac:dyDescent="0.3">
      <c r="A70" s="86"/>
      <c r="B70" s="86"/>
      <c r="C70" s="185" t="s">
        <v>124</v>
      </c>
      <c r="D70" s="187">
        <v>1.89</v>
      </c>
      <c r="E70" s="86"/>
      <c r="F70" s="86"/>
      <c r="G70" s="86"/>
      <c r="H70" s="86"/>
      <c r="I70" s="86"/>
      <c r="J70" s="86"/>
      <c r="K70" s="86"/>
    </row>
    <row r="71" spans="1:11" x14ac:dyDescent="0.3">
      <c r="E71" s="86"/>
      <c r="F71" s="86"/>
      <c r="G71" s="86"/>
      <c r="H71" s="86"/>
      <c r="I71" s="86"/>
      <c r="J71" s="86"/>
      <c r="K71" s="86"/>
    </row>
  </sheetData>
  <sheetProtection password="DB84" sheet="1" objects="1" scenarios="1"/>
  <mergeCells count="14">
    <mergeCell ref="L3:L5"/>
    <mergeCell ref="M3:M5"/>
    <mergeCell ref="N3:N5"/>
    <mergeCell ref="K3:K5"/>
    <mergeCell ref="E3:E5"/>
    <mergeCell ref="G3:G5"/>
    <mergeCell ref="C3:C5"/>
    <mergeCell ref="A47:I47"/>
    <mergeCell ref="D3:D5"/>
    <mergeCell ref="A3:A5"/>
    <mergeCell ref="B3:B5"/>
    <mergeCell ref="F3:F5"/>
    <mergeCell ref="A46:H46"/>
    <mergeCell ref="I3:I5"/>
  </mergeCells>
  <dataValidations count="1">
    <dataValidation type="list" allowBlank="1" showInputMessage="1" showErrorMessage="1" sqref="C6:C45">
      <formula1>$C$57:$C$70</formula1>
    </dataValidation>
  </dataValidations>
  <pageMargins left="0.25" right="0.25"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'Klassen Schweine'!$B$3:$B$12</xm:f>
          </x14:formula1>
          <xm:sqref>G57:G64</xm:sqref>
        </x14:dataValidation>
        <x14:dataValidation type="list" allowBlank="1" showInputMessage="1" showErrorMessage="1">
          <x14:formula1>
            <xm:f>'Klassen Schweine'!$B$26:$B$29</xm:f>
          </x14:formula1>
          <xm:sqref>K6:K46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Q512"/>
  <sheetViews>
    <sheetView zoomScale="84" zoomScaleNormal="84" workbookViewId="0">
      <selection activeCell="M3" sqref="M3"/>
    </sheetView>
  </sheetViews>
  <sheetFormatPr baseColWidth="10" defaultRowHeight="16.5" x14ac:dyDescent="0.3"/>
  <cols>
    <col min="1" max="1" width="11.5546875" style="44"/>
    <col min="2" max="2" width="11.5546875" style="45"/>
    <col min="3" max="3" width="18.44140625" style="45" customWidth="1"/>
    <col min="4" max="8" width="11.5546875" style="45"/>
    <col min="9" max="17" width="11.5546875" style="44"/>
    <col min="18" max="16384" width="11.5546875" style="45"/>
  </cols>
  <sheetData>
    <row r="1" spans="1:11" ht="161.25" thickBot="1" x14ac:dyDescent="0.35">
      <c r="A1" s="206" t="s">
        <v>290</v>
      </c>
      <c r="B1" s="41" t="s">
        <v>141</v>
      </c>
      <c r="C1" s="42" t="s">
        <v>287</v>
      </c>
      <c r="D1" s="42" t="s">
        <v>134</v>
      </c>
      <c r="E1" s="42" t="s">
        <v>288</v>
      </c>
      <c r="F1" s="42" t="s">
        <v>140</v>
      </c>
      <c r="G1" s="42" t="s">
        <v>289</v>
      </c>
      <c r="H1" s="42" t="s">
        <v>154</v>
      </c>
      <c r="I1" s="43" t="s">
        <v>220</v>
      </c>
      <c r="K1" s="76"/>
    </row>
    <row r="2" spans="1:11" ht="17.25" thickBot="1" x14ac:dyDescent="0.35">
      <c r="A2" s="74" t="str">
        <f>IF(OR(
TRIM(LOWER('Marktstützung - Mastschwein'!$K$6))="mit sauen",
TRIM(LOWER('Marktstützung - Mastschwein'!$K$6))="mit sauen und verworfenen tieren"),
0,""
)</f>
        <v/>
      </c>
      <c r="B2" s="60"/>
      <c r="C2" s="61"/>
      <c r="D2" s="62"/>
      <c r="E2" s="63"/>
      <c r="F2" s="47" t="str">
        <f>IF(OR(
  TRIM(LOWER('Marktstützung - Mastschwein'!$K$6))="mit sauen",
  TRIM(LOWER('Marktstützung - Mastschwein'!$K$6))="mit sauen und verworfenen tieren"),
  'Sauen + verworfen Basis'!F2,
  "")</f>
        <v/>
      </c>
      <c r="G2" s="225" t="str">
        <f>IF(AND(
SUM(COUNTIF(C$2:C$11,{"Sauen";"Sauen M"}))=1,
COUNTIF(C$2:C$11,"Schwein verworfen")=1,
SUMPRODUCT((COUNTIF(C$2:C$11,C$2:C$11)&gt;1)*1)=0
),"WAHR","FALSCH")</f>
        <v>FALSCH</v>
      </c>
      <c r="H2" s="49" t="str">
        <f>IF(OR(
  TRIM(LOWER('Marktstützung - Mastschwein'!$K$6))="mit sauen",
  TRIM(LOWER('Marktstützung - Mastschwein'!$K$6))="mit sauen und verworfenen tieren"),
  'Sauen + verworfen Basis'!H2,
  "")</f>
        <v/>
      </c>
      <c r="I2" s="50" t="str">
        <f>IF(OR(
  TRIM(LOWER('Marktstützung - Mastschwein'!$K$6))="mit sauen",
  TRIM(LOWER('Marktstützung - Mastschwein'!$K$6))="mit sauen und verworfenen tieren"),
  'Sauen + verworfen Basis'!I2,
  "")</f>
        <v/>
      </c>
    </row>
    <row r="3" spans="1:11" ht="17.25" thickBot="1" x14ac:dyDescent="0.35">
      <c r="A3" s="75" t="str">
        <f>IF(OR(
TRIM(LOWER('Marktstützung - Mastschwein'!$K$6))="mit sauen",
TRIM(LOWER('Marktstützung - Mastschwein'!$K$6))="mit sauen und verworfenen tieren"),
0,""
)</f>
        <v/>
      </c>
      <c r="B3" s="60"/>
      <c r="C3" s="61"/>
      <c r="D3" s="62"/>
      <c r="E3" s="64"/>
      <c r="F3" s="51"/>
      <c r="G3" s="225" t="str">
        <f>IF(AND(
SUM(COUNTIF(C$2:C$11,{"Sauen";"Sauen M"}))=1,
COUNTIF(C$2:C$11,"Schwein verworfen")=1,
SUMPRODUCT((COUNTIF(C$2:C$11,C$2:C$11)&gt;1)*1)=0
),"WAHR","FALSCH")</f>
        <v>FALSCH</v>
      </c>
      <c r="H3" s="52"/>
      <c r="I3" s="53"/>
    </row>
    <row r="4" spans="1:11" ht="17.25" thickBot="1" x14ac:dyDescent="0.35">
      <c r="A4" s="75" t="str">
        <f>IF(OR(
TRIM(LOWER('Marktstützung - Mastschwein'!$K$6))="mit sauen",
TRIM(LOWER('Marktstützung - Mastschwein'!$K$6))="mit sauen und verworfenen tieren"),
0,""
)</f>
        <v/>
      </c>
      <c r="B4" s="60"/>
      <c r="C4" s="61"/>
      <c r="D4" s="62"/>
      <c r="E4" s="64"/>
      <c r="F4" s="51"/>
      <c r="G4" s="225" t="str">
        <f>IF(AND(
SUM(COUNTIF(C$2:C$11,{"Sauen";"Sauen M"}))=1,
COUNTIF(C$2:C$11,"Schwein verworfen")=1,
SUMPRODUCT((COUNTIF(C$2:C$11,C$2:C$11)&gt;1)*1)=0
),"WAHR","FALSCH")</f>
        <v>FALSCH</v>
      </c>
      <c r="H4" s="52"/>
      <c r="I4" s="53"/>
    </row>
    <row r="5" spans="1:11" ht="17.25" thickBot="1" x14ac:dyDescent="0.35">
      <c r="A5" s="75" t="str">
        <f>IF(OR(
TRIM(LOWER('Marktstützung - Mastschwein'!$K$6))="mit sauen",
TRIM(LOWER('Marktstützung - Mastschwein'!$K$6))="mit sauen und verworfenen tieren"),
0,""
)</f>
        <v/>
      </c>
      <c r="B5" s="65"/>
      <c r="C5" s="61"/>
      <c r="D5" s="62"/>
      <c r="E5" s="64"/>
      <c r="F5" s="51"/>
      <c r="G5" s="225" t="str">
        <f>IF(AND(
SUM(COUNTIF(C$2:C$11,{"Sauen";"Sauen M"}))=1,
COUNTIF(C$2:C$11,"Schwein verworfen")=1,
SUMPRODUCT((COUNTIF(C$2:C$11,C$2:C$11)&gt;1)*1)=0
),"WAHR","FALSCH")</f>
        <v>FALSCH</v>
      </c>
      <c r="H5" s="52"/>
      <c r="I5" s="53"/>
    </row>
    <row r="6" spans="1:11" ht="17.25" thickBot="1" x14ac:dyDescent="0.35">
      <c r="A6" s="75" t="str">
        <f>IF(OR(
TRIM(LOWER('Marktstützung - Mastschwein'!$K$6))="mit sauen",
TRIM(LOWER('Marktstützung - Mastschwein'!$K$6))="mit sauen und verworfenen tieren"),
0,""
)</f>
        <v/>
      </c>
      <c r="B6" s="65"/>
      <c r="C6" s="61"/>
      <c r="D6" s="62"/>
      <c r="E6" s="64"/>
      <c r="F6" s="51"/>
      <c r="G6" s="225" t="str">
        <f>IF(AND(
SUM(COUNTIF(C$2:C$11,{"Sauen";"Sauen M"}))=1,
COUNTIF(C$2:C$11,"Schwein verworfen")=1,
SUMPRODUCT((COUNTIF(C$2:C$11,C$2:C$11)&gt;1)*1)=0
),"WAHR","FALSCH")</f>
        <v>FALSCH</v>
      </c>
      <c r="H6" s="52"/>
      <c r="I6" s="53"/>
    </row>
    <row r="7" spans="1:11" ht="17.25" thickBot="1" x14ac:dyDescent="0.35">
      <c r="A7" s="75" t="str">
        <f>IF(OR(
TRIM(LOWER('Marktstützung - Mastschwein'!$K$6))="mit sauen",
TRIM(LOWER('Marktstützung - Mastschwein'!$K$6))="mit sauen und verworfenen tieren"),
0,""
)</f>
        <v/>
      </c>
      <c r="B7" s="65"/>
      <c r="C7" s="61"/>
      <c r="D7" s="62"/>
      <c r="E7" s="64"/>
      <c r="F7" s="51"/>
      <c r="G7" s="225" t="str">
        <f>IF(AND(
SUM(COUNTIF(C$2:C$11,{"Sauen";"Sauen M"}))=1,
COUNTIF(C$2:C$11,"Schwein verworfen")=1,
SUMPRODUCT((COUNTIF(C$2:C$11,C$2:C$11)&gt;1)*1)=0
),"WAHR","FALSCH")</f>
        <v>FALSCH</v>
      </c>
      <c r="H7" s="52"/>
      <c r="I7" s="53"/>
      <c r="J7" s="51"/>
    </row>
    <row r="8" spans="1:11" ht="17.25" thickBot="1" x14ac:dyDescent="0.35">
      <c r="A8" s="75" t="str">
        <f>IF(OR(
TRIM(LOWER('Marktstützung - Mastschwein'!$K$6))="mit sauen",
TRIM(LOWER('Marktstützung - Mastschwein'!$K$6))="mit sauen und verworfenen tieren"),
0,""
)</f>
        <v/>
      </c>
      <c r="B8" s="60"/>
      <c r="C8" s="61"/>
      <c r="D8" s="62"/>
      <c r="E8" s="64"/>
      <c r="F8" s="51"/>
      <c r="G8" s="225" t="str">
        <f>IF(AND(
SUM(COUNTIF(C$2:C$11,{"Sauen";"Sauen M"}))=1,
COUNTIF(C$2:C$11,"Schwein verworfen")=1,
SUMPRODUCT((COUNTIF(C$2:C$11,C$2:C$11)&gt;1)*1)=0
),"WAHR","FALSCH")</f>
        <v>FALSCH</v>
      </c>
      <c r="H8" s="52"/>
      <c r="I8" s="53"/>
    </row>
    <row r="9" spans="1:11" ht="17.25" thickBot="1" x14ac:dyDescent="0.35">
      <c r="A9" s="75" t="str">
        <f>IF(OR(
TRIM(LOWER('Marktstützung - Mastschwein'!$K$6))="mit sauen",
TRIM(LOWER('Marktstützung - Mastschwein'!$K$6))="mit sauen und verworfenen tieren"),
0,""
)</f>
        <v/>
      </c>
      <c r="B9" s="60"/>
      <c r="C9" s="61"/>
      <c r="D9" s="62"/>
      <c r="E9" s="64"/>
      <c r="F9" s="51"/>
      <c r="G9" s="225" t="str">
        <f>IF(AND(
SUM(COUNTIF(C$2:C$11,{"Sauen";"Sauen M"}))=1,
COUNTIF(C$2:C$11,"Schwein verworfen")=1,
SUMPRODUCT((COUNTIF(C$2:C$11,C$2:C$11)&gt;1)*1)=0
),"WAHR","FALSCH")</f>
        <v>FALSCH</v>
      </c>
      <c r="H9" s="52"/>
      <c r="I9" s="53"/>
    </row>
    <row r="10" spans="1:11" ht="17.25" thickBot="1" x14ac:dyDescent="0.35">
      <c r="A10" s="75" t="str">
        <f>IF(OR(
TRIM(LOWER('Marktstützung - Mastschwein'!$K$6))="mit sauen",
TRIM(LOWER('Marktstützung - Mastschwein'!$K$6))="mit sauen und verworfenen tieren"),
0,""
)</f>
        <v/>
      </c>
      <c r="B10" s="60"/>
      <c r="C10" s="61"/>
      <c r="D10" s="66"/>
      <c r="E10" s="64"/>
      <c r="F10" s="51"/>
      <c r="G10" s="225" t="str">
        <f>IF(AND(
SUM(COUNTIF(C$2:C$11,{"Sauen";"Sauen M"}))=1,
COUNTIF(C$2:C$11,"Schwein verworfen")=1,
SUMPRODUCT((COUNTIF(C$2:C$11,C$2:C$11)&gt;1)*1)=0
),"WAHR","FALSCH")</f>
        <v>FALSCH</v>
      </c>
      <c r="H10" s="52"/>
      <c r="I10" s="53"/>
    </row>
    <row r="11" spans="1:11" ht="17.25" thickBot="1" x14ac:dyDescent="0.35">
      <c r="A11" s="75" t="str">
        <f>IF(OR(
TRIM(LOWER('Marktstützung - Mastschwein'!$K$6))="mit sauen",
TRIM(LOWER('Marktstützung - Mastschwein'!$K$6))="mit sauen und verworfenen tieren"),
0,""
)</f>
        <v/>
      </c>
      <c r="B11" s="67"/>
      <c r="C11" s="68"/>
      <c r="D11" s="69"/>
      <c r="E11" s="70"/>
      <c r="F11" s="51"/>
      <c r="G11" s="225" t="str">
        <f>IF(AND(
SUM(COUNTIF(C$2:C$11,{"Sauen";"Sauen M"}))=1,
COUNTIF(C$2:C$11,"Schwein verworfen")=1,
SUMPRODUCT((COUNTIF(C$2:C$11,C$2:C$11)&gt;1)*1)=0
),"WAHR","FALSCH")</f>
        <v>FALSCH</v>
      </c>
      <c r="H11" s="52"/>
      <c r="I11" s="53"/>
    </row>
    <row r="12" spans="1:11" ht="137.25" thickBot="1" x14ac:dyDescent="0.35">
      <c r="A12" s="207" t="s">
        <v>291</v>
      </c>
      <c r="B12" s="41" t="s">
        <v>141</v>
      </c>
      <c r="C12" s="42" t="s">
        <v>287</v>
      </c>
      <c r="D12" s="42" t="s">
        <v>134</v>
      </c>
      <c r="E12" s="42" t="s">
        <v>288</v>
      </c>
      <c r="F12" s="42" t="s">
        <v>140</v>
      </c>
      <c r="G12" s="42" t="s">
        <v>289</v>
      </c>
      <c r="H12" s="42" t="s">
        <v>154</v>
      </c>
      <c r="I12" s="43" t="s">
        <v>220</v>
      </c>
    </row>
    <row r="13" spans="1:11" ht="17.25" thickBot="1" x14ac:dyDescent="0.35">
      <c r="A13" s="74" t="str">
        <f>IF(OR(
TRIM(LOWER('Marktstützung - Mastschwein'!$K$7))="mit sauen",
TRIM(LOWER('Marktstützung - Mastschwein'!$K$7))="mit sauen und verworfenen tieren"),
0,""
)</f>
        <v/>
      </c>
      <c r="B13" s="60"/>
      <c r="C13" s="61"/>
      <c r="D13" s="62"/>
      <c r="E13" s="63"/>
      <c r="F13" s="47" t="str">
        <f>IF(OR(
  TRIM(LOWER('Marktstützung - Mastschwein'!$K$7))="mit sauen",
  TRIM(LOWER('Marktstützung - Mastschwein'!$K$7))="mit sauen und verworfenen tieren"),
  'Sauen + verworfen Basis'!F13,
  "")</f>
        <v/>
      </c>
      <c r="G13" s="226" t="str">
        <f>IF(AND(
  SUM(COUNTIF(C$13:C$22,{"Sauen","Sauen M"}))=1,
  COUNTIF(C$13:C$22,"Schwein verworfen")=1,
  SUMPRODUCT((COUNTIF(C$13:C$22,C$13:C$22)&gt;1)*1)=0
),"WAHR","FALSCH")</f>
        <v>FALSCH</v>
      </c>
      <c r="H13" s="49" t="str">
        <f>IF(OR(
  TRIM(LOWER('Marktstützung - Mastschwein'!$K$7))="mit sauen",
  TRIM(LOWER('Marktstützung - Mastschwein'!$K$7))="mit sauen und verworfenen tieren"),
  'Sauen + verworfen Basis'!H13,
  "")</f>
        <v/>
      </c>
      <c r="I13" s="50" t="str">
        <f>IF(OR(
  TRIM(LOWER('Marktstützung - Mastschwein'!$K$7))="mit sauen",
  TRIM(LOWER('Marktstützung - Mastschwein'!$K$7))="mit sauen und verworfenen tieren"),
  'Sauen + verworfen Basis'!I13,
  "")</f>
        <v/>
      </c>
    </row>
    <row r="14" spans="1:11" ht="17.25" thickBot="1" x14ac:dyDescent="0.35">
      <c r="A14" s="75" t="str">
        <f>IF(OR(
TRIM(LOWER('Marktstützung - Mastschwein'!$K$7))="mit sauen",
TRIM(LOWER('Marktstützung - Mastschwein'!$K$7))="mit sauen und verworfenen tieren"),
0,""
)</f>
        <v/>
      </c>
      <c r="B14" s="60"/>
      <c r="C14" s="61"/>
      <c r="D14" s="62"/>
      <c r="E14" s="64"/>
      <c r="F14" s="51"/>
      <c r="G14" s="226" t="str">
        <f>IF(AND(
  SUM(COUNTIF(C$13:C$22,{"Sauen","Sauen M"}))=1,
  COUNTIF(C$13:C$22,"Schwein verworfen")=1,
  SUMPRODUCT((COUNTIF(C$13:C$22,C$13:C$22)&gt;1)*1)=0
),"WAHR","FALSCH")</f>
        <v>FALSCH</v>
      </c>
      <c r="H14" s="52"/>
      <c r="I14" s="53"/>
    </row>
    <row r="15" spans="1:11" ht="17.25" thickBot="1" x14ac:dyDescent="0.35">
      <c r="A15" s="75" t="str">
        <f>IF(OR(
TRIM(LOWER('Marktstützung - Mastschwein'!$K$7))="mit sauen",
TRIM(LOWER('Marktstützung - Mastschwein'!$K$7))="mit sauen und verworfenen tieren"),
0,""
)</f>
        <v/>
      </c>
      <c r="B15" s="60"/>
      <c r="C15" s="61"/>
      <c r="D15" s="62"/>
      <c r="E15" s="64"/>
      <c r="F15" s="51"/>
      <c r="G15" s="226" t="str">
        <f>IF(AND(
  SUM(COUNTIF(C$13:C$22,{"Sauen","Sauen M"}))=1,
  COUNTIF(C$13:C$22,"Schwein verworfen")=1,
  SUMPRODUCT((COUNTIF(C$13:C$22,C$13:C$22)&gt;1)*1)=0
),"WAHR","FALSCH")</f>
        <v>FALSCH</v>
      </c>
      <c r="H15" s="52"/>
      <c r="I15" s="53"/>
    </row>
    <row r="16" spans="1:11" ht="17.25" thickBot="1" x14ac:dyDescent="0.35">
      <c r="A16" s="75" t="str">
        <f>IF(OR(
TRIM(LOWER('Marktstützung - Mastschwein'!$K$7))="mit sauen",
TRIM(LOWER('Marktstützung - Mastschwein'!$K$7))="mit sauen und verworfenen tieren"),
0,""
)</f>
        <v/>
      </c>
      <c r="B16" s="65"/>
      <c r="C16" s="61"/>
      <c r="D16" s="62"/>
      <c r="E16" s="64"/>
      <c r="F16" s="51"/>
      <c r="G16" s="226" t="str">
        <f>IF(AND(
  SUM(COUNTIF(C$13:C$22,{"Sauen","Sauen M"}))=1,
  COUNTIF(C$13:C$22,"Schwein verworfen")=1,
  SUMPRODUCT((COUNTIF(C$13:C$22,C$13:C$22)&gt;1)*1)=0
),"WAHR","FALSCH")</f>
        <v>FALSCH</v>
      </c>
      <c r="H16" s="52"/>
      <c r="I16" s="53"/>
    </row>
    <row r="17" spans="1:9" ht="17.25" thickBot="1" x14ac:dyDescent="0.35">
      <c r="A17" s="75" t="str">
        <f>IF(OR(
TRIM(LOWER('Marktstützung - Mastschwein'!$K$7))="mit sauen",
TRIM(LOWER('Marktstützung - Mastschwein'!$K$7))="mit sauen und verworfenen tieren"),
0,""
)</f>
        <v/>
      </c>
      <c r="B17" s="65"/>
      <c r="C17" s="61"/>
      <c r="D17" s="62"/>
      <c r="E17" s="64"/>
      <c r="F17" s="51"/>
      <c r="G17" s="226" t="str">
        <f>IF(AND(
  SUM(COUNTIF(C$13:C$22,{"Sauen","Sauen M"}))=1,
  COUNTIF(C$13:C$22,"Schwein verworfen")=1,
  SUMPRODUCT((COUNTIF(C$13:C$22,C$13:C$22)&gt;1)*1)=0
),"WAHR","FALSCH")</f>
        <v>FALSCH</v>
      </c>
      <c r="H17" s="52"/>
      <c r="I17" s="53"/>
    </row>
    <row r="18" spans="1:9" ht="17.25" thickBot="1" x14ac:dyDescent="0.35">
      <c r="A18" s="75" t="str">
        <f>IF(OR(
TRIM(LOWER('Marktstützung - Mastschwein'!$K$7))="mit sauen",
TRIM(LOWER('Marktstützung - Mastschwein'!$K$7))="mit sauen und verworfenen tieren"),
0,""
)</f>
        <v/>
      </c>
      <c r="B18" s="65"/>
      <c r="C18" s="61"/>
      <c r="D18" s="62"/>
      <c r="E18" s="64"/>
      <c r="F18" s="51"/>
      <c r="G18" s="226" t="str">
        <f>IF(AND(
  SUM(COUNTIF(C$13:C$22,{"Sauen","Sauen M"}))=1,
  COUNTIF(C$13:C$22,"Schwein verworfen")=1,
  SUMPRODUCT((COUNTIF(C$13:C$22,C$13:C$22)&gt;1)*1)=0
),"WAHR","FALSCH")</f>
        <v>FALSCH</v>
      </c>
      <c r="H18" s="52"/>
      <c r="I18" s="53"/>
    </row>
    <row r="19" spans="1:9" ht="17.25" thickBot="1" x14ac:dyDescent="0.35">
      <c r="A19" s="75" t="str">
        <f>IF(OR(
TRIM(LOWER('Marktstützung - Mastschwein'!$K$7))="mit sauen",
TRIM(LOWER('Marktstützung - Mastschwein'!$K$7))="mit sauen und verworfenen tieren"),
0,""
)</f>
        <v/>
      </c>
      <c r="B19" s="60"/>
      <c r="C19" s="61"/>
      <c r="D19" s="62"/>
      <c r="E19" s="64"/>
      <c r="F19" s="51"/>
      <c r="G19" s="226" t="str">
        <f>IF(AND(
  SUM(COUNTIF(C$13:C$22,{"Sauen","Sauen M"}))=1,
  COUNTIF(C$13:C$22,"Schwein verworfen")=1,
  SUMPRODUCT((COUNTIF(C$13:C$22,C$13:C$22)&gt;1)*1)=0
),"WAHR","FALSCH")</f>
        <v>FALSCH</v>
      </c>
      <c r="H19" s="52"/>
      <c r="I19" s="53"/>
    </row>
    <row r="20" spans="1:9" ht="17.25" thickBot="1" x14ac:dyDescent="0.35">
      <c r="A20" s="75" t="str">
        <f>IF(OR(
TRIM(LOWER('Marktstützung - Mastschwein'!$K$7))="mit sauen",
TRIM(LOWER('Marktstützung - Mastschwein'!$K$7))="mit sauen und verworfenen tieren"),
0,""
)</f>
        <v/>
      </c>
      <c r="B20" s="60"/>
      <c r="C20" s="61"/>
      <c r="D20" s="62"/>
      <c r="E20" s="64"/>
      <c r="F20" s="51"/>
      <c r="G20" s="226" t="str">
        <f>IF(AND(
  SUM(COUNTIF(C$13:C$22,{"Sauen","Sauen M"}))=1,
  COUNTIF(C$13:C$22,"Schwein verworfen")=1,
  SUMPRODUCT((COUNTIF(C$13:C$22,C$13:C$22)&gt;1)*1)=0
),"WAHR","FALSCH")</f>
        <v>FALSCH</v>
      </c>
      <c r="H20" s="52"/>
      <c r="I20" s="53"/>
    </row>
    <row r="21" spans="1:9" ht="17.25" thickBot="1" x14ac:dyDescent="0.35">
      <c r="A21" s="75" t="str">
        <f>IF(OR(
TRIM(LOWER('Marktstützung - Mastschwein'!$K$7))="mit sauen",
TRIM(LOWER('Marktstützung - Mastschwein'!$K$7))="mit sauen und verworfenen tieren"),
0,""
)</f>
        <v/>
      </c>
      <c r="B21" s="60"/>
      <c r="C21" s="61"/>
      <c r="D21" s="66"/>
      <c r="E21" s="64"/>
      <c r="F21" s="51"/>
      <c r="G21" s="226" t="str">
        <f>IF(AND(
  SUM(COUNTIF(C$13:C$22,{"Sauen","Sauen M"}))=1,
  COUNTIF(C$13:C$22,"Schwein verworfen")=1,
  SUMPRODUCT((COUNTIF(C$13:C$22,C$13:C$22)&gt;1)*1)=0
),"WAHR","FALSCH")</f>
        <v>FALSCH</v>
      </c>
      <c r="H21" s="52"/>
      <c r="I21" s="53"/>
    </row>
    <row r="22" spans="1:9" ht="17.25" thickBot="1" x14ac:dyDescent="0.35">
      <c r="A22" s="75" t="str">
        <f>IF(OR(
TRIM(LOWER('Marktstützung - Mastschwein'!$K$7))="mit sauen",
TRIM(LOWER('Marktstützung - Mastschwein'!$K$7))="mit sauen und verworfenen tieren"),
0,""
)</f>
        <v/>
      </c>
      <c r="B22" s="67"/>
      <c r="C22" s="68"/>
      <c r="D22" s="69"/>
      <c r="E22" s="70"/>
      <c r="F22" s="51"/>
      <c r="G22" s="226" t="str">
        <f>IF(AND(
  SUM(COUNTIF(C$13:C$22,{"Sauen","Sauen M"}))=1,
  COUNTIF(C$13:C$22,"Schwein verworfen")=1,
  SUMPRODUCT((COUNTIF(C$13:C$22,C$13:C$22)&gt;1)*1)=0
),"WAHR","FALSCH")</f>
        <v>FALSCH</v>
      </c>
      <c r="H22" s="52"/>
      <c r="I22" s="53"/>
    </row>
    <row r="23" spans="1:9" ht="147.75" thickBot="1" x14ac:dyDescent="0.35">
      <c r="A23" s="207" t="s">
        <v>292</v>
      </c>
      <c r="B23" s="41" t="s">
        <v>141</v>
      </c>
      <c r="C23" s="42" t="s">
        <v>287</v>
      </c>
      <c r="D23" s="42" t="s">
        <v>134</v>
      </c>
      <c r="E23" s="42" t="s">
        <v>288</v>
      </c>
      <c r="F23" s="42" t="s">
        <v>140</v>
      </c>
      <c r="G23" s="42" t="s">
        <v>289</v>
      </c>
      <c r="H23" s="42" t="s">
        <v>154</v>
      </c>
      <c r="I23" s="43" t="s">
        <v>220</v>
      </c>
    </row>
    <row r="24" spans="1:9" ht="17.25" thickBot="1" x14ac:dyDescent="0.35">
      <c r="A24" s="74" t="str">
        <f>IF(OR(
TRIM(LOWER('Marktstützung - Mastschwein'!$K$8))="mit sauen",
TRIM(LOWER('Marktstützung - Mastschwein'!$K$8))="mit sauen und verworfenen tieren"),
0,""
)</f>
        <v/>
      </c>
      <c r="B24" s="60"/>
      <c r="C24" s="61"/>
      <c r="D24" s="62"/>
      <c r="E24" s="63"/>
      <c r="F24" s="47" t="str">
        <f>IF(OR(
  TRIM(LOWER('Marktstützung - Mastschwein'!$K$8))="mit sauen",
  TRIM(LOWER('Marktstützung - Mastschwein'!$K$8))="mit sauen und verworfenen tieren"),
  'Sauen + verworfen Basis'!F24,
  "")</f>
        <v/>
      </c>
      <c r="G24" s="226" t="str">
        <f>IF(AND(
SUM(COUNTIF(C$24:C$33,{"Sauen","Sauen M"}))=1,
COUNTIF(C$24:C$33,"Schwein verworfen")=1,
SUMPRODUCT((COUNTIF(C$24:C$33,C$24:C$33)&gt;1)*1)=0
),"WAHR","FALSCH")</f>
        <v>FALSCH</v>
      </c>
      <c r="H24" s="49" t="str">
        <f>IF(OR(
  TRIM(LOWER('Marktstützung - Mastschwein'!$K$8))="mit sauen",
  TRIM(LOWER('Marktstützung - Mastschwein'!$K$8))="mit sauen und verworfenen tieren"),
  'Sauen + verworfen Basis'!H24,
  "")</f>
        <v/>
      </c>
      <c r="I24" s="50" t="str">
        <f>IF(OR(
  TRIM(LOWER('Marktstützung - Mastschwein'!K8))="mit sauen",
  TRIM(LOWER('Marktstützung - Mastschwein'!K8))="mit sauen und verworfenen tieren"),
  'Sauen + verworfen Basis'!I24,
  "")</f>
        <v/>
      </c>
    </row>
    <row r="25" spans="1:9" ht="17.25" thickBot="1" x14ac:dyDescent="0.35">
      <c r="A25" s="75" t="str">
        <f>IF(OR(
TRIM(LOWER('Marktstützung - Mastschwein'!$K$8))="mit sauen",
TRIM(LOWER('Marktstützung - Mastschwein'!$K$8))="mit sauen und verworfenen tieren"),
0,""
)</f>
        <v/>
      </c>
      <c r="B25" s="60"/>
      <c r="C25" s="61"/>
      <c r="D25" s="62"/>
      <c r="E25" s="64"/>
      <c r="F25" s="51"/>
      <c r="G25" s="226" t="str">
        <f>IF(AND(
SUM(COUNTIF(C$24:C$33,{"Sauen","Sauen M"}))=1,
COUNTIF(C$24:C$33,"Schwein verworfen")=1,
SUMPRODUCT((COUNTIF(C$24:C$33,C$24:C$33)&gt;1)*1)=0
),"WAHR","FALSCH")</f>
        <v>FALSCH</v>
      </c>
      <c r="H25" s="52"/>
      <c r="I25" s="53"/>
    </row>
    <row r="26" spans="1:9" ht="17.25" thickBot="1" x14ac:dyDescent="0.35">
      <c r="A26" s="75" t="str">
        <f>IF(OR(
TRIM(LOWER('Marktstützung - Mastschwein'!$K$8))="mit sauen",
TRIM(LOWER('Marktstützung - Mastschwein'!$K$8))="mit sauen und verworfenen tieren"),
0,""
)</f>
        <v/>
      </c>
      <c r="B26" s="60"/>
      <c r="C26" s="61"/>
      <c r="D26" s="62"/>
      <c r="E26" s="64"/>
      <c r="F26" s="51"/>
      <c r="G26" s="226" t="str">
        <f>IF(AND(
SUM(COUNTIF(C$24:C$33,{"Sauen","Sauen M"}))=1,
COUNTIF(C$24:C$33,"Schwein verworfen")=1,
SUMPRODUCT((COUNTIF(C$24:C$33,C$24:C$33)&gt;1)*1)=0
),"WAHR","FALSCH")</f>
        <v>FALSCH</v>
      </c>
      <c r="H26" s="52"/>
      <c r="I26" s="53"/>
    </row>
    <row r="27" spans="1:9" ht="17.25" thickBot="1" x14ac:dyDescent="0.35">
      <c r="A27" s="75" t="str">
        <f>IF(OR(
TRIM(LOWER('Marktstützung - Mastschwein'!$K$8))="mit sauen",
TRIM(LOWER('Marktstützung - Mastschwein'!$K$8))="mit sauen und verworfenen tieren"),
0,""
)</f>
        <v/>
      </c>
      <c r="B27" s="65"/>
      <c r="C27" s="61"/>
      <c r="D27" s="62"/>
      <c r="E27" s="64"/>
      <c r="F27" s="51"/>
      <c r="G27" s="226" t="str">
        <f>IF(AND(
SUM(COUNTIF(C$24:C$33,{"Sauen","Sauen M"}))=1,
COUNTIF(C$24:C$33,"Schwein verworfen")=1,
SUMPRODUCT((COUNTIF(C$24:C$33,C$24:C$33)&gt;1)*1)=0
),"WAHR","FALSCH")</f>
        <v>FALSCH</v>
      </c>
      <c r="H27" s="52"/>
      <c r="I27" s="53"/>
    </row>
    <row r="28" spans="1:9" ht="17.25" thickBot="1" x14ac:dyDescent="0.35">
      <c r="A28" s="75" t="str">
        <f>IF(OR(
TRIM(LOWER('Marktstützung - Mastschwein'!$K$8))="mit sauen",
TRIM(LOWER('Marktstützung - Mastschwein'!$K$8))="mit sauen und verworfenen tieren"),
0,""
)</f>
        <v/>
      </c>
      <c r="B28" s="65"/>
      <c r="C28" s="61"/>
      <c r="D28" s="62"/>
      <c r="E28" s="64"/>
      <c r="F28" s="51"/>
      <c r="G28" s="226" t="str">
        <f>IF(AND(
SUM(COUNTIF(C$24:C$33,{"Sauen","Sauen M"}))=1,
COUNTIF(C$24:C$33,"Schwein verworfen")=1,
SUMPRODUCT((COUNTIF(C$24:C$33,C$24:C$33)&gt;1)*1)=0
),"WAHR","FALSCH")</f>
        <v>FALSCH</v>
      </c>
      <c r="H28" s="52"/>
      <c r="I28" s="53"/>
    </row>
    <row r="29" spans="1:9" ht="17.25" thickBot="1" x14ac:dyDescent="0.35">
      <c r="A29" s="75" t="str">
        <f>IF(OR(
TRIM(LOWER('Marktstützung - Mastschwein'!$K$8))="mit sauen",
TRIM(LOWER('Marktstützung - Mastschwein'!$K$8))="mit sauen und verworfenen tieren"),
0,""
)</f>
        <v/>
      </c>
      <c r="B29" s="65"/>
      <c r="C29" s="61"/>
      <c r="D29" s="62"/>
      <c r="E29" s="64"/>
      <c r="F29" s="51"/>
      <c r="G29" s="226" t="str">
        <f>IF(AND(
SUM(COUNTIF(C$24:C$33,{"Sauen","Sauen M"}))=1,
COUNTIF(C$24:C$33,"Schwein verworfen")=1,
SUMPRODUCT((COUNTIF(C$24:C$33,C$24:C$33)&gt;1)*1)=0
),"WAHR","FALSCH")</f>
        <v>FALSCH</v>
      </c>
      <c r="H29" s="52"/>
      <c r="I29" s="53"/>
    </row>
    <row r="30" spans="1:9" ht="17.25" thickBot="1" x14ac:dyDescent="0.35">
      <c r="A30" s="75" t="str">
        <f>IF(OR(
TRIM(LOWER('Marktstützung - Mastschwein'!$K$8))="mit sauen",
TRIM(LOWER('Marktstützung - Mastschwein'!$K$8))="mit sauen und verworfenen tieren"),
0,""
)</f>
        <v/>
      </c>
      <c r="B30" s="60"/>
      <c r="C30" s="61"/>
      <c r="D30" s="62"/>
      <c r="E30" s="64"/>
      <c r="F30" s="51"/>
      <c r="G30" s="226" t="str">
        <f>IF(AND(
SUM(COUNTIF(C$24:C$33,{"Sauen","Sauen M"}))=1,
COUNTIF(C$24:C$33,"Schwein verworfen")=1,
SUMPRODUCT((COUNTIF(C$24:C$33,C$24:C$33)&gt;1)*1)=0
),"WAHR","FALSCH")</f>
        <v>FALSCH</v>
      </c>
      <c r="H30" s="52"/>
      <c r="I30" s="53"/>
    </row>
    <row r="31" spans="1:9" ht="17.25" thickBot="1" x14ac:dyDescent="0.35">
      <c r="A31" s="75" t="str">
        <f>IF(OR(
TRIM(LOWER('Marktstützung - Mastschwein'!$K$8))="mit sauen",
TRIM(LOWER('Marktstützung - Mastschwein'!$K$8))="mit sauen und verworfenen tieren"),
0,""
)</f>
        <v/>
      </c>
      <c r="B31" s="60"/>
      <c r="C31" s="61"/>
      <c r="D31" s="62"/>
      <c r="E31" s="64"/>
      <c r="F31" s="51"/>
      <c r="G31" s="226" t="str">
        <f>IF(AND(
SUM(COUNTIF(C$24:C$33,{"Sauen","Sauen M"}))=1,
COUNTIF(C$24:C$33,"Schwein verworfen")=1,
SUMPRODUCT((COUNTIF(C$24:C$33,C$24:C$33)&gt;1)*1)=0
),"WAHR","FALSCH")</f>
        <v>FALSCH</v>
      </c>
      <c r="H31" s="52"/>
      <c r="I31" s="53"/>
    </row>
    <row r="32" spans="1:9" ht="17.25" thickBot="1" x14ac:dyDescent="0.35">
      <c r="A32" s="75" t="str">
        <f>IF(OR(
TRIM(LOWER('Marktstützung - Mastschwein'!$K$8))="mit sauen",
TRIM(LOWER('Marktstützung - Mastschwein'!$K$8))="mit sauen und verworfenen tieren"),
0,""
)</f>
        <v/>
      </c>
      <c r="B32" s="60"/>
      <c r="C32" s="61"/>
      <c r="D32" s="66"/>
      <c r="E32" s="64"/>
      <c r="F32" s="51"/>
      <c r="G32" s="226" t="str">
        <f>IF(AND(
SUM(COUNTIF(C$24:C$33,{"Sauen","Sauen M"}))=1,
COUNTIF(C$24:C$33,"Schwein verworfen")=1,
SUMPRODUCT((COUNTIF(C$24:C$33,C$24:C$33)&gt;1)*1)=0
),"WAHR","FALSCH")</f>
        <v>FALSCH</v>
      </c>
      <c r="H32" s="52"/>
      <c r="I32" s="53"/>
    </row>
    <row r="33" spans="1:9" ht="17.25" thickBot="1" x14ac:dyDescent="0.35">
      <c r="A33" s="75" t="str">
        <f>IF(OR(
TRIM(LOWER('Marktstützung - Mastschwein'!$K$8))="mit sauen",
TRIM(LOWER('Marktstützung - Mastschwein'!$K$8))="mit sauen und verworfenen tieren"),
0,""
)</f>
        <v/>
      </c>
      <c r="B33" s="67"/>
      <c r="C33" s="68"/>
      <c r="D33" s="69"/>
      <c r="E33" s="70"/>
      <c r="F33" s="51"/>
      <c r="G33" s="226" t="str">
        <f>IF(AND(
SUM(COUNTIF(C$24:C$33,{"Sauen","Sauen M"}))=1,
COUNTIF(C$24:C$33,"Schwein verworfen")=1,
SUMPRODUCT((COUNTIF(C$24:C$33,C$24:C$33)&gt;1)*1)=0
),"WAHR","FALSCH")</f>
        <v>FALSCH</v>
      </c>
      <c r="H33" s="52"/>
      <c r="I33" s="53"/>
    </row>
    <row r="34" spans="1:9" ht="147" thickBot="1" x14ac:dyDescent="0.35">
      <c r="A34" s="207" t="s">
        <v>293</v>
      </c>
      <c r="B34" s="41" t="s">
        <v>141</v>
      </c>
      <c r="C34" s="42" t="s">
        <v>287</v>
      </c>
      <c r="D34" s="42" t="s">
        <v>134</v>
      </c>
      <c r="E34" s="42" t="s">
        <v>288</v>
      </c>
      <c r="F34" s="42" t="s">
        <v>140</v>
      </c>
      <c r="G34" s="42" t="s">
        <v>289</v>
      </c>
      <c r="H34" s="42" t="s">
        <v>154</v>
      </c>
      <c r="I34" s="43" t="s">
        <v>220</v>
      </c>
    </row>
    <row r="35" spans="1:9" ht="17.25" thickBot="1" x14ac:dyDescent="0.35">
      <c r="A35" s="74" t="str">
        <f>IF(OR(
TRIM(LOWER('Marktstützung - Mastschwein'!$K$9))="mit sauen",
TRIM(LOWER('Marktstützung - Mastschwein'!$K$9))="mit sauen und verworfenen tieren"),
0,
"")</f>
        <v/>
      </c>
      <c r="B35" s="60"/>
      <c r="C35" s="61"/>
      <c r="D35" s="62"/>
      <c r="E35" s="63"/>
      <c r="F35" s="47" t="str">
        <f>IF(OR(
  TRIM(LOWER('Marktstützung - Mastschwein'!$K$9))="mit sauen",
  TRIM(LOWER('Marktstützung - Mastschwein'!$K$9))="mit sauen und verworfenen tieren"),
  'Sauen + verworfen Basis'!F35,
  "")</f>
        <v/>
      </c>
      <c r="G35" s="226" t="str">
        <f>IF(AND(
  SUM(COUNTIF(C$35:C$44,{"Sauen","Sauen M"}))=1,
  COUNTIF(C$35:C$44,"Schwein verworfen")=1,
  SUMPRODUCT((COUNTIF(C$35:C$44,C$35:C$44)&gt;1)*1)=0
),"WAHR","FALSCH")</f>
        <v>FALSCH</v>
      </c>
      <c r="H35" s="49" t="str">
        <f>IF(OR(
  TRIM(LOWER('Marktstützung - Mastschwein'!$K$9))="mit sauen",
  TRIM(LOWER('Marktstützung - Mastschwein'!$K$9))="mit sauen und verworfenen tieren"),
  'Sauen + verworfen Basis'!H35,
  "")</f>
        <v/>
      </c>
      <c r="I35" s="50" t="str">
        <f>IF(OR(
  TRIM(LOWER('Marktstützung - Mastschwein'!K9))="mit sauen",
  TRIM(LOWER('Marktstützung - Mastschwein'!K9))="mit sauen und verworfenen tieren"),
  'Sauen + verworfen Basis'!I35,
  "")</f>
        <v/>
      </c>
    </row>
    <row r="36" spans="1:9" ht="17.25" thickBot="1" x14ac:dyDescent="0.35">
      <c r="A36" s="75" t="str">
        <f>IF(OR(
TRIM(LOWER('Marktstützung - Mastschwein'!$K$9))="mit sauen",
TRIM(LOWER('Marktstützung - Mastschwein'!$K$9))="mit sauen und verworfenen tieren"),
0,
"")</f>
        <v/>
      </c>
      <c r="B36" s="60"/>
      <c r="C36" s="61"/>
      <c r="D36" s="62"/>
      <c r="E36" s="64"/>
      <c r="F36" s="51"/>
      <c r="G36" s="226" t="str">
        <f>IF(AND(
  SUM(COUNTIF(C$35:C$44,{"Sauen","Sauen M"}))=1,
  COUNTIF(C$35:C$44,"Schwein verworfen")=1,
  SUMPRODUCT((COUNTIF(C$35:C$44,C$35:C$44)&gt;1)*1)=0
),"WAHR","FALSCH")</f>
        <v>FALSCH</v>
      </c>
      <c r="H36" s="52"/>
      <c r="I36" s="53"/>
    </row>
    <row r="37" spans="1:9" ht="17.25" thickBot="1" x14ac:dyDescent="0.35">
      <c r="A37" s="75" t="str">
        <f>IF(OR(
TRIM(LOWER('Marktstützung - Mastschwein'!$K$9))="mit sauen",
TRIM(LOWER('Marktstützung - Mastschwein'!$K$9))="mit sauen und verworfenen tieren"),
0,
"")</f>
        <v/>
      </c>
      <c r="B37" s="60"/>
      <c r="C37" s="61"/>
      <c r="D37" s="62"/>
      <c r="E37" s="64"/>
      <c r="F37" s="51"/>
      <c r="G37" s="226" t="str">
        <f>IF(AND(
  SUM(COUNTIF(C$35:C$44,{"Sauen","Sauen M"}))=1,
  COUNTIF(C$35:C$44,"Schwein verworfen")=1,
  SUMPRODUCT((COUNTIF(C$35:C$44,C$35:C$44)&gt;1)*1)=0
),"WAHR","FALSCH")</f>
        <v>FALSCH</v>
      </c>
      <c r="H37" s="52"/>
      <c r="I37" s="53"/>
    </row>
    <row r="38" spans="1:9" ht="17.25" thickBot="1" x14ac:dyDescent="0.35">
      <c r="A38" s="75" t="str">
        <f>IF(OR(
TRIM(LOWER('Marktstützung - Mastschwein'!$K$9))="mit sauen",
TRIM(LOWER('Marktstützung - Mastschwein'!$K$9))="mit sauen und verworfenen tieren"),
0,
"")</f>
        <v/>
      </c>
      <c r="B38" s="65"/>
      <c r="C38" s="61"/>
      <c r="D38" s="62"/>
      <c r="E38" s="64"/>
      <c r="F38" s="51"/>
      <c r="G38" s="226" t="str">
        <f>IF(AND(
  SUM(COUNTIF(C$35:C$44,{"Sauen","Sauen M"}))=1,
  COUNTIF(C$35:C$44,"Schwein verworfen")=1,
  SUMPRODUCT((COUNTIF(C$35:C$44,C$35:C$44)&gt;1)*1)=0
),"WAHR","FALSCH")</f>
        <v>FALSCH</v>
      </c>
      <c r="H38" s="52"/>
      <c r="I38" s="53"/>
    </row>
    <row r="39" spans="1:9" ht="17.25" thickBot="1" x14ac:dyDescent="0.35">
      <c r="A39" s="75" t="str">
        <f>IF(OR(
TRIM(LOWER('Marktstützung - Mastschwein'!$K$9))="mit sauen",
TRIM(LOWER('Marktstützung - Mastschwein'!$K$9))="mit sauen und verworfenen tieren"),
0,
"")</f>
        <v/>
      </c>
      <c r="B39" s="65"/>
      <c r="C39" s="61"/>
      <c r="D39" s="62"/>
      <c r="E39" s="64"/>
      <c r="F39" s="51"/>
      <c r="G39" s="226" t="str">
        <f>IF(AND(
  SUM(COUNTIF(C$35:C$44,{"Sauen","Sauen M"}))=1,
  COUNTIF(C$35:C$44,"Schwein verworfen")=1,
  SUMPRODUCT((COUNTIF(C$35:C$44,C$35:C$44)&gt;1)*1)=0
),"WAHR","FALSCH")</f>
        <v>FALSCH</v>
      </c>
      <c r="H39" s="52"/>
      <c r="I39" s="53"/>
    </row>
    <row r="40" spans="1:9" ht="17.25" thickBot="1" x14ac:dyDescent="0.35">
      <c r="A40" s="75" t="str">
        <f>IF(OR(
TRIM(LOWER('Marktstützung - Mastschwein'!$K$9))="mit sauen",
TRIM(LOWER('Marktstützung - Mastschwein'!$K$9))="mit sauen und verworfenen tieren"),
0,
"")</f>
        <v/>
      </c>
      <c r="B40" s="65"/>
      <c r="C40" s="61"/>
      <c r="D40" s="62"/>
      <c r="E40" s="64"/>
      <c r="F40" s="51"/>
      <c r="G40" s="226" t="str">
        <f>IF(AND(
  SUM(COUNTIF(C$35:C$44,{"Sauen","Sauen M"}))=1,
  COUNTIF(C$35:C$44,"Schwein verworfen")=1,
  SUMPRODUCT((COUNTIF(C$35:C$44,C$35:C$44)&gt;1)*1)=0
),"WAHR","FALSCH")</f>
        <v>FALSCH</v>
      </c>
      <c r="H40" s="52"/>
      <c r="I40" s="53"/>
    </row>
    <row r="41" spans="1:9" ht="17.25" thickBot="1" x14ac:dyDescent="0.35">
      <c r="A41" s="75" t="str">
        <f>IF(OR(
TRIM(LOWER('Marktstützung - Mastschwein'!$K$9))="mit sauen",
TRIM(LOWER('Marktstützung - Mastschwein'!$K$9))="mit sauen und verworfenen tieren"),
0,
"")</f>
        <v/>
      </c>
      <c r="B41" s="60"/>
      <c r="C41" s="61"/>
      <c r="D41" s="62"/>
      <c r="E41" s="64"/>
      <c r="F41" s="51"/>
      <c r="G41" s="226" t="str">
        <f>IF(AND(
  SUM(COUNTIF(C$35:C$44,{"Sauen","Sauen M"}))=1,
  COUNTIF(C$35:C$44,"Schwein verworfen")=1,
  SUMPRODUCT((COUNTIF(C$35:C$44,C$35:C$44)&gt;1)*1)=0
),"WAHR","FALSCH")</f>
        <v>FALSCH</v>
      </c>
      <c r="H41" s="52"/>
      <c r="I41" s="53"/>
    </row>
    <row r="42" spans="1:9" ht="17.25" thickBot="1" x14ac:dyDescent="0.35">
      <c r="A42" s="75" t="str">
        <f>IF(OR(
TRIM(LOWER('Marktstützung - Mastschwein'!$K$9))="mit sauen",
TRIM(LOWER('Marktstützung - Mastschwein'!$K$9))="mit sauen und verworfenen tieren"),
0,
"")</f>
        <v/>
      </c>
      <c r="B42" s="60"/>
      <c r="C42" s="61"/>
      <c r="D42" s="62"/>
      <c r="E42" s="64"/>
      <c r="F42" s="51"/>
      <c r="G42" s="226" t="str">
        <f>IF(AND(
  SUM(COUNTIF(C$35:C$44,{"Sauen","Sauen M"}))=1,
  COUNTIF(C$35:C$44,"Schwein verworfen")=1,
  SUMPRODUCT((COUNTIF(C$35:C$44,C$35:C$44)&gt;1)*1)=0
),"WAHR","FALSCH")</f>
        <v>FALSCH</v>
      </c>
      <c r="H42" s="52"/>
      <c r="I42" s="53"/>
    </row>
    <row r="43" spans="1:9" ht="17.25" thickBot="1" x14ac:dyDescent="0.35">
      <c r="A43" s="75" t="str">
        <f>IF(OR(
TRIM(LOWER('Marktstützung - Mastschwein'!$K$9))="mit sauen",
TRIM(LOWER('Marktstützung - Mastschwein'!$K$9))="mit sauen und verworfenen tieren"),
0,
"")</f>
        <v/>
      </c>
      <c r="B43" s="60"/>
      <c r="C43" s="61"/>
      <c r="D43" s="66"/>
      <c r="E43" s="64"/>
      <c r="F43" s="51"/>
      <c r="G43" s="226" t="str">
        <f>IF(AND(
  SUM(COUNTIF(C$35:C$44,{"Sauen","Sauen M"}))=1,
  COUNTIF(C$35:C$44,"Schwein verworfen")=1,
  SUMPRODUCT((COUNTIF(C$35:C$44,C$35:C$44)&gt;1)*1)=0
),"WAHR","FALSCH")</f>
        <v>FALSCH</v>
      </c>
      <c r="H43" s="52"/>
      <c r="I43" s="53"/>
    </row>
    <row r="44" spans="1:9" ht="17.25" thickBot="1" x14ac:dyDescent="0.35">
      <c r="A44" s="75" t="str">
        <f>IF(OR(
TRIM(LOWER('Marktstützung - Mastschwein'!$K$9))="mit sauen",
TRIM(LOWER('Marktstützung - Mastschwein'!$K$9))="mit sauen und verworfenen tieren"),
0,
"")</f>
        <v/>
      </c>
      <c r="B44" s="67"/>
      <c r="C44" s="68"/>
      <c r="D44" s="69"/>
      <c r="E44" s="70"/>
      <c r="F44" s="51"/>
      <c r="G44" s="226" t="str">
        <f>IF(AND(
  SUM(COUNTIF(C$35:C$44,{"Sauen","Sauen M"}))=1,
  COUNTIF(C$35:C$44,"Schwein verworfen")=1,
  SUMPRODUCT((COUNTIF(C$35:C$44,C$35:C$44)&gt;1)*1)=0
),"WAHR","FALSCH")</f>
        <v>FALSCH</v>
      </c>
      <c r="H44" s="52"/>
      <c r="I44" s="53"/>
    </row>
    <row r="45" spans="1:9" ht="147" thickBot="1" x14ac:dyDescent="0.35">
      <c r="A45" s="207" t="s">
        <v>294</v>
      </c>
      <c r="B45" s="41" t="s">
        <v>141</v>
      </c>
      <c r="C45" s="42" t="s">
        <v>287</v>
      </c>
      <c r="D45" s="42" t="s">
        <v>134</v>
      </c>
      <c r="E45" s="42" t="s">
        <v>288</v>
      </c>
      <c r="F45" s="42" t="s">
        <v>140</v>
      </c>
      <c r="G45" s="42" t="s">
        <v>289</v>
      </c>
      <c r="H45" s="42" t="s">
        <v>154</v>
      </c>
      <c r="I45" s="43" t="s">
        <v>220</v>
      </c>
    </row>
    <row r="46" spans="1:9" ht="17.25" thickBot="1" x14ac:dyDescent="0.35">
      <c r="A46" s="74" t="str">
        <f>IF(OR(
TRIM(LOWER('Marktstützung - Mastschwein'!$K$10))="mit sauen",
TRIM(LOWER('Marktstützung - Mastschwein'!$K$10))="mit sauen und verworfenen tieren"),
0,
"")</f>
        <v/>
      </c>
      <c r="B46" s="60"/>
      <c r="C46" s="61"/>
      <c r="D46" s="62"/>
      <c r="E46" s="63"/>
      <c r="F46" s="47" t="str">
        <f>IF(OR(
  TRIM(LOWER('Marktstützung - Mastschwein'!$K$10))="mit sauen",
  TRIM(LOWER('Marktstützung - Mastschwein'!$K$10))="mit sauen und verworfenen tieren"),
  'Sauen + verworfen Basis'!F46,
  "")</f>
        <v/>
      </c>
      <c r="G46" s="226" t="str">
        <f>IF(AND(
  SUM(COUNTIF(C$46:C$55,{"Sauen","Sauen M"}))=1,
  COUNTIF(C$46:C$55,"Schwein verworfen")=1,
  SUMPRODUCT((COUNTIF(C$46:C$55,C$46:C$55)&gt;1)*1)=0
),"WAHR","FALSCH")</f>
        <v>FALSCH</v>
      </c>
      <c r="H46" s="49" t="str">
        <f>IF(OR(
  TRIM(LOWER('Marktstützung - Mastschwein'!$K$10))="mit sauen",
  TRIM(LOWER('Marktstützung - Mastschwein'!$K$10))="mit sauen und verworfenen tieren"),
  'Sauen + verworfen Basis'!H46,
  "")</f>
        <v/>
      </c>
      <c r="I46" s="50" t="str">
        <f>IF(OR(
  TRIM(LOWER('Marktstützung - Mastschwein'!K10))="mit sauen",
  TRIM(LOWER('Marktstützung - Mastschwein'!K10))="mit sauen und verworfenen tieren"),
  'Sauen + verworfen Basis'!I46,
  "")</f>
        <v/>
      </c>
    </row>
    <row r="47" spans="1:9" ht="17.25" thickBot="1" x14ac:dyDescent="0.35">
      <c r="A47" s="75" t="str">
        <f>IF(OR(
TRIM(LOWER('Marktstützung - Mastschwein'!$K$10))="mit sauen",
TRIM(LOWER('Marktstützung - Mastschwein'!$K$10))="mit sauen und verworfenen tieren"),
0,
"")</f>
        <v/>
      </c>
      <c r="B47" s="60"/>
      <c r="C47" s="61"/>
      <c r="D47" s="62"/>
      <c r="E47" s="64"/>
      <c r="F47" s="51"/>
      <c r="G47" s="226" t="str">
        <f>IF(AND(
  SUM(COUNTIF(C$46:C$55,{"Sauen","Sauen M"}))=1,
  COUNTIF(C$46:C$55,"Schwein verworfen")=1,
  SUMPRODUCT((COUNTIF(C$46:C$55,C$46:C$55)&gt;1)*1)=0
),"WAHR","FALSCH")</f>
        <v>FALSCH</v>
      </c>
      <c r="H47" s="52"/>
      <c r="I47" s="53"/>
    </row>
    <row r="48" spans="1:9" ht="17.25" thickBot="1" x14ac:dyDescent="0.35">
      <c r="A48" s="75" t="str">
        <f>IF(OR(
TRIM(LOWER('Marktstützung - Mastschwein'!$K$10))="mit sauen",
TRIM(LOWER('Marktstützung - Mastschwein'!$K$10))="mit sauen und verworfenen tieren"),
0,
"")</f>
        <v/>
      </c>
      <c r="B48" s="60"/>
      <c r="C48" s="61"/>
      <c r="D48" s="62"/>
      <c r="E48" s="64"/>
      <c r="F48" s="51"/>
      <c r="G48" s="226" t="str">
        <f>IF(AND(
  SUM(COUNTIF(C$46:C$55,{"Sauen","Sauen M"}))=1,
  COUNTIF(C$46:C$55,"Schwein verworfen")=1,
  SUMPRODUCT((COUNTIF(C$46:C$55,C$46:C$55)&gt;1)*1)=0
),"WAHR","FALSCH")</f>
        <v>FALSCH</v>
      </c>
      <c r="H48" s="52"/>
      <c r="I48" s="53"/>
    </row>
    <row r="49" spans="1:9" ht="17.25" thickBot="1" x14ac:dyDescent="0.35">
      <c r="A49" s="75" t="str">
        <f>IF(OR(
TRIM(LOWER('Marktstützung - Mastschwein'!$K$10))="mit sauen",
TRIM(LOWER('Marktstützung - Mastschwein'!$K$10))="mit sauen und verworfenen tieren"),
0,
"")</f>
        <v/>
      </c>
      <c r="B49" s="65"/>
      <c r="C49" s="61"/>
      <c r="D49" s="62"/>
      <c r="E49" s="64"/>
      <c r="F49" s="51"/>
      <c r="G49" s="226" t="str">
        <f>IF(AND(
  SUM(COUNTIF(C$46:C$55,{"Sauen","Sauen M"}))=1,
  COUNTIF(C$46:C$55,"Schwein verworfen")=1,
  SUMPRODUCT((COUNTIF(C$46:C$55,C$46:C$55)&gt;1)*1)=0
),"WAHR","FALSCH")</f>
        <v>FALSCH</v>
      </c>
      <c r="H49" s="52"/>
      <c r="I49" s="53"/>
    </row>
    <row r="50" spans="1:9" ht="17.25" thickBot="1" x14ac:dyDescent="0.35">
      <c r="A50" s="75" t="str">
        <f>IF(OR(
TRIM(LOWER('Marktstützung - Mastschwein'!$K$10))="mit sauen",
TRIM(LOWER('Marktstützung - Mastschwein'!$K$10))="mit sauen und verworfenen tieren"),
0,
"")</f>
        <v/>
      </c>
      <c r="B50" s="65"/>
      <c r="C50" s="61"/>
      <c r="D50" s="62"/>
      <c r="E50" s="64"/>
      <c r="F50" s="51"/>
      <c r="G50" s="226" t="str">
        <f>IF(AND(
  SUM(COUNTIF(C$46:C$55,{"Sauen","Sauen M"}))=1,
  COUNTIF(C$46:C$55,"Schwein verworfen")=1,
  SUMPRODUCT((COUNTIF(C$46:C$55,C$46:C$55)&gt;1)*1)=0
),"WAHR","FALSCH")</f>
        <v>FALSCH</v>
      </c>
      <c r="H50" s="52"/>
      <c r="I50" s="53"/>
    </row>
    <row r="51" spans="1:9" ht="17.25" thickBot="1" x14ac:dyDescent="0.35">
      <c r="A51" s="75" t="str">
        <f>IF(OR(
TRIM(LOWER('Marktstützung - Mastschwein'!$K$10))="mit sauen",
TRIM(LOWER('Marktstützung - Mastschwein'!$K$10))="mit sauen und verworfenen tieren"),
0,
"")</f>
        <v/>
      </c>
      <c r="B51" s="65"/>
      <c r="C51" s="61"/>
      <c r="D51" s="62"/>
      <c r="E51" s="64"/>
      <c r="F51" s="51"/>
      <c r="G51" s="226" t="str">
        <f>IF(AND(
  SUM(COUNTIF(C$46:C$55,{"Sauen","Sauen M"}))=1,
  COUNTIF(C$46:C$55,"Schwein verworfen")=1,
  SUMPRODUCT((COUNTIF(C$46:C$55,C$46:C$55)&gt;1)*1)=0
),"WAHR","FALSCH")</f>
        <v>FALSCH</v>
      </c>
      <c r="H51" s="52"/>
      <c r="I51" s="53"/>
    </row>
    <row r="52" spans="1:9" ht="17.25" thickBot="1" x14ac:dyDescent="0.35">
      <c r="A52" s="75" t="str">
        <f>IF(OR(
TRIM(LOWER('Marktstützung - Mastschwein'!$K$10))="mit sauen",
TRIM(LOWER('Marktstützung - Mastschwein'!$K$10))="mit sauen und verworfenen tieren"),
0,
"")</f>
        <v/>
      </c>
      <c r="B52" s="60"/>
      <c r="C52" s="61"/>
      <c r="D52" s="62"/>
      <c r="E52" s="64"/>
      <c r="F52" s="51"/>
      <c r="G52" s="226" t="str">
        <f>IF(AND(
  SUM(COUNTIF(C$46:C$55,{"Sauen","Sauen M"}))=1,
  COUNTIF(C$46:C$55,"Schwein verworfen")=1,
  SUMPRODUCT((COUNTIF(C$46:C$55,C$46:C$55)&gt;1)*1)=0
),"WAHR","FALSCH")</f>
        <v>FALSCH</v>
      </c>
      <c r="H52" s="52"/>
      <c r="I52" s="53"/>
    </row>
    <row r="53" spans="1:9" ht="17.25" thickBot="1" x14ac:dyDescent="0.35">
      <c r="A53" s="75" t="str">
        <f>IF(OR(
TRIM(LOWER('Marktstützung - Mastschwein'!$K$10))="mit sauen",
TRIM(LOWER('Marktstützung - Mastschwein'!$K$10))="mit sauen und verworfenen tieren"),
0,
"")</f>
        <v/>
      </c>
      <c r="B53" s="60"/>
      <c r="C53" s="61"/>
      <c r="D53" s="62"/>
      <c r="E53" s="64"/>
      <c r="F53" s="51"/>
      <c r="G53" s="226" t="str">
        <f>IF(AND(
  SUM(COUNTIF(C$46:C$55,{"Sauen","Sauen M"}))=1,
  COUNTIF(C$46:C$55,"Schwein verworfen")=1,
  SUMPRODUCT((COUNTIF(C$46:C$55,C$46:C$55)&gt;1)*1)=0
),"WAHR","FALSCH")</f>
        <v>FALSCH</v>
      </c>
      <c r="H53" s="52"/>
      <c r="I53" s="53"/>
    </row>
    <row r="54" spans="1:9" ht="17.25" thickBot="1" x14ac:dyDescent="0.35">
      <c r="A54" s="75" t="str">
        <f>IF(OR(
TRIM(LOWER('Marktstützung - Mastschwein'!$K$10))="mit sauen",
TRIM(LOWER('Marktstützung - Mastschwein'!$K$10))="mit sauen und verworfenen tieren"),
0,
"")</f>
        <v/>
      </c>
      <c r="B54" s="60"/>
      <c r="C54" s="61"/>
      <c r="D54" s="66"/>
      <c r="E54" s="64"/>
      <c r="F54" s="51"/>
      <c r="G54" s="226" t="str">
        <f>IF(AND(
  SUM(COUNTIF(C$46:C$55,{"Sauen","Sauen M"}))=1,
  COUNTIF(C$46:C$55,"Schwein verworfen")=1,
  SUMPRODUCT((COUNTIF(C$46:C$55,C$46:C$55)&gt;1)*1)=0
),"WAHR","FALSCH")</f>
        <v>FALSCH</v>
      </c>
      <c r="H54" s="52"/>
      <c r="I54" s="53"/>
    </row>
    <row r="55" spans="1:9" ht="17.25" thickBot="1" x14ac:dyDescent="0.35">
      <c r="A55" s="75" t="str">
        <f>IF(OR(
TRIM(LOWER('Marktstützung - Mastschwein'!$K$10))="mit sauen",
TRIM(LOWER('Marktstützung - Mastschwein'!$K$10))="mit sauen und verworfenen tieren"),
0,
"")</f>
        <v/>
      </c>
      <c r="B55" s="67"/>
      <c r="C55" s="68"/>
      <c r="D55" s="69"/>
      <c r="E55" s="70"/>
      <c r="F55" s="51"/>
      <c r="G55" s="226" t="str">
        <f>IF(AND(
  SUM(COUNTIF(C$46:C$55,{"Sauen","Sauen M"}))=1,
  COUNTIF(C$46:C$55,"Schwein verworfen")=1,
  SUMPRODUCT((COUNTIF(C$46:C$55,C$46:C$55)&gt;1)*1)=0
),"WAHR","FALSCH")</f>
        <v>FALSCH</v>
      </c>
      <c r="H55" s="52"/>
      <c r="I55" s="53"/>
    </row>
    <row r="56" spans="1:9" ht="141.75" thickBot="1" x14ac:dyDescent="0.35">
      <c r="A56" s="207" t="s">
        <v>295</v>
      </c>
      <c r="B56" s="41" t="s">
        <v>141</v>
      </c>
      <c r="C56" s="42" t="s">
        <v>287</v>
      </c>
      <c r="D56" s="42" t="s">
        <v>134</v>
      </c>
      <c r="E56" s="42" t="s">
        <v>288</v>
      </c>
      <c r="F56" s="42" t="s">
        <v>140</v>
      </c>
      <c r="G56" s="42" t="s">
        <v>289</v>
      </c>
      <c r="H56" s="42" t="s">
        <v>154</v>
      </c>
      <c r="I56" s="43" t="s">
        <v>220</v>
      </c>
    </row>
    <row r="57" spans="1:9" ht="17.25" thickBot="1" x14ac:dyDescent="0.35">
      <c r="A57" s="74" t="str">
        <f>IF(OR(
TRIM(LOWER('Marktstützung - Mastschwein'!$K$11))="mit sauen",
TRIM(LOWER('Marktstützung - Mastschwein'!$K$11))="mit sauen und verworfenen tieren"),
0,""
)</f>
        <v/>
      </c>
      <c r="B57" s="60"/>
      <c r="C57" s="61"/>
      <c r="D57" s="62"/>
      <c r="E57" s="63"/>
      <c r="F57" s="47" t="str">
        <f>IF(OR(
  TRIM(LOWER('Marktstützung - Mastschwein'!$K$11))="mit sauen",
  TRIM(LOWER('Marktstützung - Mastschwein'!$K$11))="mit sauen und verworfenen tieren"),
  'Sauen + verworfen Basis'!F57,
  "")</f>
        <v/>
      </c>
      <c r="G57" s="226" t="str">
        <f>IF(AND(
  SUM(COUNTIF(C$57:C$66,{"Sauen","Sauen M"}))=1,
  COUNTIF(C$57:C$66,"Schwein verworfen")=1,
  SUMPRODUCT((COUNTIF(C$57:C$66,C$57:C$66)&gt;1)*1)=0
),"WAHR","FALSCH")</f>
        <v>FALSCH</v>
      </c>
      <c r="H57" s="49" t="str">
        <f>IF(OR(
  TRIM(LOWER('Marktstützung - Mastschwein'!$K$11))="mit sauen",
  TRIM(LOWER('Marktstützung - Mastschwein'!$K$11))="mit sauen und verworfenen tieren"),
  'Sauen + verworfen Basis'!H57,
  "")</f>
        <v/>
      </c>
      <c r="I57" s="50" t="str">
        <f>IF(OR(
  TRIM(LOWER('Marktstützung - Mastschwein'!K11))="mit sauen",
  TRIM(LOWER('Marktstützung - Mastschwein'!K11))="mit sauen und verworfenen tieren"),
  'Sauen + verworfen Basis'!I57,
  "")</f>
        <v/>
      </c>
    </row>
    <row r="58" spans="1:9" ht="17.25" thickBot="1" x14ac:dyDescent="0.35">
      <c r="A58" s="75" t="str">
        <f>IF(OR(
TRIM(LOWER('Marktstützung - Mastschwein'!$K$11))="mit sauen",
TRIM(LOWER('Marktstützung - Mastschwein'!$K$11))="mit sauen und verworfenen tieren"),
0,""
)</f>
        <v/>
      </c>
      <c r="B58" s="60"/>
      <c r="C58" s="61"/>
      <c r="D58" s="62"/>
      <c r="E58" s="64"/>
      <c r="F58" s="51"/>
      <c r="G58" s="226" t="str">
        <f>IF(AND(
  SUM(COUNTIF(C$57:C$66,{"Sauen","Sauen M"}))=1,
  COUNTIF(C$57:C$66,"Schwein verworfen")=1,
  SUMPRODUCT((COUNTIF(C$57:C$66,C$57:C$66)&gt;1)*1)=0
),"WAHR","FALSCH")</f>
        <v>FALSCH</v>
      </c>
      <c r="H58" s="52"/>
      <c r="I58" s="53"/>
    </row>
    <row r="59" spans="1:9" ht="17.25" thickBot="1" x14ac:dyDescent="0.35">
      <c r="A59" s="75" t="str">
        <f>IF(OR(
TRIM(LOWER('Marktstützung - Mastschwein'!$K$11))="mit sauen",
TRIM(LOWER('Marktstützung - Mastschwein'!$K$11))="mit sauen und verworfenen tieren"),
0,""
)</f>
        <v/>
      </c>
      <c r="B59" s="60"/>
      <c r="C59" s="61"/>
      <c r="D59" s="62"/>
      <c r="E59" s="64"/>
      <c r="F59" s="51"/>
      <c r="G59" s="226" t="str">
        <f>IF(AND(
  SUM(COUNTIF(C$57:C$66,{"Sauen","Sauen M"}))=1,
  COUNTIF(C$57:C$66,"Schwein verworfen")=1,
  SUMPRODUCT((COUNTIF(C$57:C$66,C$57:C$66)&gt;1)*1)=0
),"WAHR","FALSCH")</f>
        <v>FALSCH</v>
      </c>
      <c r="H59" s="52"/>
      <c r="I59" s="53"/>
    </row>
    <row r="60" spans="1:9" ht="17.25" thickBot="1" x14ac:dyDescent="0.35">
      <c r="A60" s="75" t="str">
        <f>IF(OR(
TRIM(LOWER('Marktstützung - Mastschwein'!$K$11))="mit sauen",
TRIM(LOWER('Marktstützung - Mastschwein'!$K$11))="mit sauen und verworfenen tieren"),
0,""
)</f>
        <v/>
      </c>
      <c r="B60" s="65"/>
      <c r="C60" s="61"/>
      <c r="D60" s="62"/>
      <c r="E60" s="64"/>
      <c r="F60" s="51"/>
      <c r="G60" s="226" t="str">
        <f>IF(AND(
  SUM(COUNTIF(C$57:C$66,{"Sauen","Sauen M"}))=1,
  COUNTIF(C$57:C$66,"Schwein verworfen")=1,
  SUMPRODUCT((COUNTIF(C$57:C$66,C$57:C$66)&gt;1)*1)=0
),"WAHR","FALSCH")</f>
        <v>FALSCH</v>
      </c>
      <c r="H60" s="52"/>
      <c r="I60" s="53"/>
    </row>
    <row r="61" spans="1:9" ht="17.25" thickBot="1" x14ac:dyDescent="0.35">
      <c r="A61" s="75" t="str">
        <f>IF(OR(
TRIM(LOWER('Marktstützung - Mastschwein'!$K$11))="mit sauen",
TRIM(LOWER('Marktstützung - Mastschwein'!$K$11))="mit sauen und verworfenen tieren"),
0,""
)</f>
        <v/>
      </c>
      <c r="B61" s="65"/>
      <c r="C61" s="61"/>
      <c r="D61" s="62"/>
      <c r="E61" s="64"/>
      <c r="F61" s="51"/>
      <c r="G61" s="226" t="str">
        <f>IF(AND(
  SUM(COUNTIF(C$57:C$66,{"Sauen","Sauen M"}))=1,
  COUNTIF(C$57:C$66,"Schwein verworfen")=1,
  SUMPRODUCT((COUNTIF(C$57:C$66,C$57:C$66)&gt;1)*1)=0
),"WAHR","FALSCH")</f>
        <v>FALSCH</v>
      </c>
      <c r="H61" s="52"/>
      <c r="I61" s="53"/>
    </row>
    <row r="62" spans="1:9" ht="17.25" thickBot="1" x14ac:dyDescent="0.35">
      <c r="A62" s="75" t="str">
        <f>IF(OR(
TRIM(LOWER('Marktstützung - Mastschwein'!$K$11))="mit sauen",
TRIM(LOWER('Marktstützung - Mastschwein'!$K$11))="mit sauen und verworfenen tieren"),
0,""
)</f>
        <v/>
      </c>
      <c r="B62" s="65"/>
      <c r="C62" s="61"/>
      <c r="D62" s="62"/>
      <c r="E62" s="64"/>
      <c r="F62" s="51"/>
      <c r="G62" s="226" t="str">
        <f>IF(AND(
  SUM(COUNTIF(C$57:C$66,{"Sauen","Sauen M"}))=1,
  COUNTIF(C$57:C$66,"Schwein verworfen")=1,
  SUMPRODUCT((COUNTIF(C$57:C$66,C$57:C$66)&gt;1)*1)=0
),"WAHR","FALSCH")</f>
        <v>FALSCH</v>
      </c>
      <c r="H62" s="52"/>
      <c r="I62" s="53"/>
    </row>
    <row r="63" spans="1:9" ht="17.25" thickBot="1" x14ac:dyDescent="0.35">
      <c r="A63" s="75" t="str">
        <f>IF(OR(
TRIM(LOWER('Marktstützung - Mastschwein'!$K$11))="mit sauen",
TRIM(LOWER('Marktstützung - Mastschwein'!$K$11))="mit sauen und verworfenen tieren"),
0,""
)</f>
        <v/>
      </c>
      <c r="B63" s="60"/>
      <c r="C63" s="61"/>
      <c r="D63" s="62"/>
      <c r="E63" s="64"/>
      <c r="F63" s="51"/>
      <c r="G63" s="226" t="str">
        <f>IF(AND(
  SUM(COUNTIF(C$57:C$66,{"Sauen","Sauen M"}))=1,
  COUNTIF(C$57:C$66,"Schwein verworfen")=1,
  SUMPRODUCT((COUNTIF(C$57:C$66,C$57:C$66)&gt;1)*1)=0
),"WAHR","FALSCH")</f>
        <v>FALSCH</v>
      </c>
      <c r="H63" s="52"/>
      <c r="I63" s="53"/>
    </row>
    <row r="64" spans="1:9" ht="17.25" thickBot="1" x14ac:dyDescent="0.35">
      <c r="A64" s="75" t="str">
        <f>IF(OR(
TRIM(LOWER('Marktstützung - Mastschwein'!$K$11))="mit sauen",
TRIM(LOWER('Marktstützung - Mastschwein'!$K$11))="mit sauen und verworfenen tieren"),
0,""
)</f>
        <v/>
      </c>
      <c r="B64" s="60"/>
      <c r="C64" s="61"/>
      <c r="D64" s="62"/>
      <c r="E64" s="64"/>
      <c r="F64" s="51"/>
      <c r="G64" s="226" t="str">
        <f>IF(AND(
  SUM(COUNTIF(C$57:C$66,{"Sauen","Sauen M"}))=1,
  COUNTIF(C$57:C$66,"Schwein verworfen")=1,
  SUMPRODUCT((COUNTIF(C$57:C$66,C$57:C$66)&gt;1)*1)=0
),"WAHR","FALSCH")</f>
        <v>FALSCH</v>
      </c>
      <c r="H64" s="52"/>
      <c r="I64" s="53"/>
    </row>
    <row r="65" spans="1:9" ht="17.25" thickBot="1" x14ac:dyDescent="0.35">
      <c r="A65" s="75" t="str">
        <f>IF(OR(
TRIM(LOWER('Marktstützung - Mastschwein'!$K$11))="mit sauen",
TRIM(LOWER('Marktstützung - Mastschwein'!$K$11))="mit sauen und verworfenen tieren"),
0,""
)</f>
        <v/>
      </c>
      <c r="B65" s="60"/>
      <c r="C65" s="61"/>
      <c r="D65" s="66"/>
      <c r="E65" s="64"/>
      <c r="F65" s="51"/>
      <c r="G65" s="226" t="str">
        <f>IF(AND(
  SUM(COUNTIF(C$57:C$66,{"Sauen","Sauen M"}))=1,
  COUNTIF(C$57:C$66,"Schwein verworfen")=1,
  SUMPRODUCT((COUNTIF(C$57:C$66,C$57:C$66)&gt;1)*1)=0
),"WAHR","FALSCH")</f>
        <v>FALSCH</v>
      </c>
      <c r="H65" s="52"/>
      <c r="I65" s="53"/>
    </row>
    <row r="66" spans="1:9" ht="17.25" thickBot="1" x14ac:dyDescent="0.35">
      <c r="A66" s="75" t="str">
        <f>IF(OR(
TRIM(LOWER('Marktstützung - Mastschwein'!$K$11))="mit sauen",
TRIM(LOWER('Marktstützung - Mastschwein'!$K$11))="mit sauen und verworfenen tieren"),
0,""
)</f>
        <v/>
      </c>
      <c r="B66" s="67"/>
      <c r="C66" s="68"/>
      <c r="D66" s="69"/>
      <c r="E66" s="70"/>
      <c r="F66" s="51"/>
      <c r="G66" s="226" t="str">
        <f>IF(AND(
  SUM(COUNTIF(C$57:C$66,{"Sauen","Sauen M"}))=1,
  COUNTIF(C$57:C$66,"Schwein verworfen")=1,
  SUMPRODUCT((COUNTIF(C$57:C$66,C$57:C$66)&gt;1)*1)=0
),"WAHR","FALSCH")</f>
        <v>FALSCH</v>
      </c>
      <c r="H66" s="52"/>
      <c r="I66" s="53"/>
    </row>
    <row r="67" spans="1:9" ht="145.5" thickBot="1" x14ac:dyDescent="0.35">
      <c r="A67" s="207" t="s">
        <v>296</v>
      </c>
      <c r="B67" s="41" t="s">
        <v>141</v>
      </c>
      <c r="C67" s="42" t="s">
        <v>287</v>
      </c>
      <c r="D67" s="42" t="s">
        <v>134</v>
      </c>
      <c r="E67" s="42" t="s">
        <v>288</v>
      </c>
      <c r="F67" s="42" t="s">
        <v>140</v>
      </c>
      <c r="G67" s="42" t="s">
        <v>289</v>
      </c>
      <c r="H67" s="42" t="s">
        <v>154</v>
      </c>
      <c r="I67" s="43" t="s">
        <v>220</v>
      </c>
    </row>
    <row r="68" spans="1:9" ht="17.25" thickBot="1" x14ac:dyDescent="0.35">
      <c r="A68" s="74" t="str">
        <f>IF(OR(
TRIM(LOWER('Marktstützung - Mastschwein'!$K$12))="mit sauen",
TRIM(LOWER('Marktstützung - Mastschwein'!$K$12))="mit sauen und verworfenen tieren"),
0,""
)</f>
        <v/>
      </c>
      <c r="B68" s="60"/>
      <c r="C68" s="61"/>
      <c r="D68" s="62"/>
      <c r="E68" s="63"/>
      <c r="F68" s="47" t="str">
        <f>IF(OR(
  TRIM(LOWER('Marktstützung - Mastschwein'!$K$12))="mit sauen",
  TRIM(LOWER('Marktstützung - Mastschwein'!$K$12))="mit sauen und verworfenen tieren"),
  'Sauen + verworfen Basis'!F68,
  "")</f>
        <v/>
      </c>
      <c r="G68" s="226" t="str">
        <f>IF(AND(
  SUM(COUNTIF(C$68:C$77,{"Sauen","Sauen M"}))=1,
  COUNTIF(C$68:C$77,"Schwein verworfen")=1,
  SUMPRODUCT((COUNTIF(C$68:C$77,C$68:C$77)&gt;1)*1)=0
),"WAHR","FALSCH")</f>
        <v>FALSCH</v>
      </c>
      <c r="H68" s="49" t="str">
        <f>IF(OR(
  TRIM(LOWER('Marktstützung - Mastschwein'!$K$12))="mit sauen",
  TRIM(LOWER('Marktstützung - Mastschwein'!$K$12))="mit sauen und verworfenen tieren"),
  'Sauen + verworfen Basis'!H68,
  "")</f>
        <v/>
      </c>
      <c r="I68" s="50" t="str">
        <f>IF(OR(
  TRIM(LOWER('Marktstützung - Mastschwein'!K12))="mit sauen",
  TRIM(LOWER('Marktstützung - Mastschwein'!K12))="mit sauen und verworfenen tieren"),
  'Sauen + verworfen Basis'!I68,
  "")</f>
        <v/>
      </c>
    </row>
    <row r="69" spans="1:9" ht="17.25" thickBot="1" x14ac:dyDescent="0.35">
      <c r="A69" s="75" t="str">
        <f>IF(OR(
TRIM(LOWER('Marktstützung - Mastschwein'!$K$12))="mit sauen",
TRIM(LOWER('Marktstützung - Mastschwein'!$K$12))="mit sauen und verworfenen tieren"),
0,""
)</f>
        <v/>
      </c>
      <c r="B69" s="60"/>
      <c r="C69" s="61"/>
      <c r="D69" s="62"/>
      <c r="E69" s="64"/>
      <c r="F69" s="51"/>
      <c r="G69" s="226" t="str">
        <f>IF(AND(
  SUM(COUNTIF(C$68:C$77,{"Sauen","Sauen M"}))=1,
  COUNTIF(C$68:C$77,"Schwein verworfen")=1,
  SUMPRODUCT((COUNTIF(C$68:C$77,C$68:C$77)&gt;1)*1)=0
),"WAHR","FALSCH")</f>
        <v>FALSCH</v>
      </c>
      <c r="H69" s="52"/>
      <c r="I69" s="53"/>
    </row>
    <row r="70" spans="1:9" ht="17.25" thickBot="1" x14ac:dyDescent="0.35">
      <c r="A70" s="75" t="str">
        <f>IF(OR(
TRIM(LOWER('Marktstützung - Mastschwein'!$K$12))="mit sauen",
TRIM(LOWER('Marktstützung - Mastschwein'!$K$12))="mit sauen und verworfenen tieren"),
0,""
)</f>
        <v/>
      </c>
      <c r="B70" s="60"/>
      <c r="C70" s="61"/>
      <c r="D70" s="62"/>
      <c r="E70" s="64"/>
      <c r="F70" s="51"/>
      <c r="G70" s="226" t="str">
        <f>IF(AND(
  SUM(COUNTIF(C$68:C$77,{"Sauen","Sauen M"}))=1,
  COUNTIF(C$68:C$77,"Schwein verworfen")=1,
  SUMPRODUCT((COUNTIF(C$68:C$77,C$68:C$77)&gt;1)*1)=0
),"WAHR","FALSCH")</f>
        <v>FALSCH</v>
      </c>
      <c r="H70" s="52"/>
      <c r="I70" s="53"/>
    </row>
    <row r="71" spans="1:9" ht="17.25" thickBot="1" x14ac:dyDescent="0.35">
      <c r="A71" s="75" t="str">
        <f>IF(OR(
TRIM(LOWER('Marktstützung - Mastschwein'!$K$12))="mit sauen",
TRIM(LOWER('Marktstützung - Mastschwein'!$K$12))="mit sauen und verworfenen tieren"),
0,""
)</f>
        <v/>
      </c>
      <c r="B71" s="65"/>
      <c r="C71" s="61"/>
      <c r="D71" s="62"/>
      <c r="E71" s="64"/>
      <c r="F71" s="51"/>
      <c r="G71" s="226" t="str">
        <f>IF(AND(
  SUM(COUNTIF(C$68:C$77,{"Sauen","Sauen M"}))=1,
  COUNTIF(C$68:C$77,"Schwein verworfen")=1,
  SUMPRODUCT((COUNTIF(C$68:C$77,C$68:C$77)&gt;1)*1)=0
),"WAHR","FALSCH")</f>
        <v>FALSCH</v>
      </c>
      <c r="H71" s="52"/>
      <c r="I71" s="53"/>
    </row>
    <row r="72" spans="1:9" ht="17.25" thickBot="1" x14ac:dyDescent="0.35">
      <c r="A72" s="75" t="str">
        <f>IF(OR(
TRIM(LOWER('Marktstützung - Mastschwein'!$K$12))="mit sauen",
TRIM(LOWER('Marktstützung - Mastschwein'!$K$12))="mit sauen und verworfenen tieren"),
0,""
)</f>
        <v/>
      </c>
      <c r="B72" s="65"/>
      <c r="C72" s="61"/>
      <c r="D72" s="62"/>
      <c r="E72" s="64"/>
      <c r="F72" s="51"/>
      <c r="G72" s="226" t="str">
        <f>IF(AND(
  SUM(COUNTIF(C$68:C$77,{"Sauen","Sauen M"}))=1,
  COUNTIF(C$68:C$77,"Schwein verworfen")=1,
  SUMPRODUCT((COUNTIF(C$68:C$77,C$68:C$77)&gt;1)*1)=0
),"WAHR","FALSCH")</f>
        <v>FALSCH</v>
      </c>
      <c r="H72" s="52"/>
      <c r="I72" s="53"/>
    </row>
    <row r="73" spans="1:9" ht="17.25" thickBot="1" x14ac:dyDescent="0.35">
      <c r="A73" s="75" t="str">
        <f>IF(OR(
TRIM(LOWER('Marktstützung - Mastschwein'!$K$12))="mit sauen",
TRIM(LOWER('Marktstützung - Mastschwein'!$K$12))="mit sauen und verworfenen tieren"),
0,""
)</f>
        <v/>
      </c>
      <c r="B73" s="65"/>
      <c r="C73" s="61"/>
      <c r="D73" s="62"/>
      <c r="E73" s="64"/>
      <c r="F73" s="51"/>
      <c r="G73" s="226" t="str">
        <f>IF(AND(
  SUM(COUNTIF(C$68:C$77,{"Sauen","Sauen M"}))=1,
  COUNTIF(C$68:C$77,"Schwein verworfen")=1,
  SUMPRODUCT((COUNTIF(C$68:C$77,C$68:C$77)&gt;1)*1)=0
),"WAHR","FALSCH")</f>
        <v>FALSCH</v>
      </c>
      <c r="H73" s="52"/>
      <c r="I73" s="53"/>
    </row>
    <row r="74" spans="1:9" ht="17.25" thickBot="1" x14ac:dyDescent="0.35">
      <c r="A74" s="75" t="str">
        <f>IF(OR(
TRIM(LOWER('Marktstützung - Mastschwein'!$K$12))="mit sauen",
TRIM(LOWER('Marktstützung - Mastschwein'!$K$12))="mit sauen und verworfenen tieren"),
0,""
)</f>
        <v/>
      </c>
      <c r="B74" s="60"/>
      <c r="C74" s="61"/>
      <c r="D74" s="62"/>
      <c r="E74" s="64"/>
      <c r="F74" s="51"/>
      <c r="G74" s="226" t="str">
        <f>IF(AND(
  SUM(COUNTIF(C$68:C$77,{"Sauen","Sauen M"}))=1,
  COUNTIF(C$68:C$77,"Schwein verworfen")=1,
  SUMPRODUCT((COUNTIF(C$68:C$77,C$68:C$77)&gt;1)*1)=0
),"WAHR","FALSCH")</f>
        <v>FALSCH</v>
      </c>
      <c r="H74" s="52"/>
      <c r="I74" s="53"/>
    </row>
    <row r="75" spans="1:9" ht="17.25" thickBot="1" x14ac:dyDescent="0.35">
      <c r="A75" s="75" t="str">
        <f>IF(OR(
TRIM(LOWER('Marktstützung - Mastschwein'!$K$12))="mit sauen",
TRIM(LOWER('Marktstützung - Mastschwein'!$K$12))="mit sauen und verworfenen tieren"),
0,""
)</f>
        <v/>
      </c>
      <c r="B75" s="60"/>
      <c r="C75" s="61"/>
      <c r="D75" s="62"/>
      <c r="E75" s="64"/>
      <c r="F75" s="51"/>
      <c r="G75" s="226" t="str">
        <f>IF(AND(
  SUM(COUNTIF(C$68:C$77,{"Sauen","Sauen M"}))=1,
  COUNTIF(C$68:C$77,"Schwein verworfen")=1,
  SUMPRODUCT((COUNTIF(C$68:C$77,C$68:C$77)&gt;1)*1)=0
),"WAHR","FALSCH")</f>
        <v>FALSCH</v>
      </c>
      <c r="H75" s="52"/>
      <c r="I75" s="53"/>
    </row>
    <row r="76" spans="1:9" ht="17.25" thickBot="1" x14ac:dyDescent="0.35">
      <c r="A76" s="75" t="str">
        <f>IF(OR(
TRIM(LOWER('Marktstützung - Mastschwein'!$K$12))="mit sauen",
TRIM(LOWER('Marktstützung - Mastschwein'!$K$12))="mit sauen und verworfenen tieren"),
0,""
)</f>
        <v/>
      </c>
      <c r="B76" s="60"/>
      <c r="C76" s="61"/>
      <c r="D76" s="66"/>
      <c r="E76" s="64"/>
      <c r="F76" s="51"/>
      <c r="G76" s="226" t="str">
        <f>IF(AND(
  SUM(COUNTIF(C$68:C$77,{"Sauen","Sauen M"}))=1,
  COUNTIF(C$68:C$77,"Schwein verworfen")=1,
  SUMPRODUCT((COUNTIF(C$68:C$77,C$68:C$77)&gt;1)*1)=0
),"WAHR","FALSCH")</f>
        <v>FALSCH</v>
      </c>
      <c r="H76" s="52"/>
      <c r="I76" s="53"/>
    </row>
    <row r="77" spans="1:9" ht="17.25" thickBot="1" x14ac:dyDescent="0.35">
      <c r="A77" s="75" t="str">
        <f>IF(OR(
TRIM(LOWER('Marktstützung - Mastschwein'!$K$12))="mit sauen",
TRIM(LOWER('Marktstützung - Mastschwein'!$K$12))="mit sauen und verworfenen tieren"),
0,""
)</f>
        <v/>
      </c>
      <c r="B77" s="67"/>
      <c r="C77" s="68"/>
      <c r="D77" s="69"/>
      <c r="E77" s="70"/>
      <c r="F77" s="51"/>
      <c r="G77" s="226" t="str">
        <f>IF(AND(
  SUM(COUNTIF(C$68:C$77,{"Sauen","Sauen M"}))=1,
  COUNTIF(C$68:C$77,"Schwein verworfen")=1,
  SUMPRODUCT((COUNTIF(C$68:C$77,C$68:C$77)&gt;1)*1)=0
),"WAHR","FALSCH")</f>
        <v>FALSCH</v>
      </c>
      <c r="H77" s="52"/>
      <c r="I77" s="53"/>
    </row>
    <row r="78" spans="1:9" ht="138" thickBot="1" x14ac:dyDescent="0.35">
      <c r="A78" s="207" t="s">
        <v>297</v>
      </c>
      <c r="B78" s="41" t="s">
        <v>141</v>
      </c>
      <c r="C78" s="42" t="s">
        <v>287</v>
      </c>
      <c r="D78" s="42" t="s">
        <v>134</v>
      </c>
      <c r="E78" s="42" t="s">
        <v>288</v>
      </c>
      <c r="F78" s="42" t="s">
        <v>140</v>
      </c>
      <c r="G78" s="42" t="s">
        <v>289</v>
      </c>
      <c r="H78" s="42" t="s">
        <v>154</v>
      </c>
      <c r="I78" s="43" t="s">
        <v>220</v>
      </c>
    </row>
    <row r="79" spans="1:9" ht="17.25" thickBot="1" x14ac:dyDescent="0.35">
      <c r="A79" s="74" t="str">
        <f>IF(OR(
TRIM(LOWER('Marktstützung - Mastschwein'!$K$13))="mit sauen",
TRIM(LOWER('Marktstützung - Mastschwein'!$K$13))="mit sauen und verworfenen tieren"),
0,""
)</f>
        <v/>
      </c>
      <c r="B79" s="60"/>
      <c r="C79" s="61"/>
      <c r="D79" s="62"/>
      <c r="E79" s="63"/>
      <c r="F79" s="47" t="str">
        <f>IF(OR(
  TRIM(LOWER('Marktstützung - Mastschwein'!$K$13))="mit sauen",
  TRIM(LOWER('Marktstützung - Mastschwein'!$K$13))="mit sauen und verworfenen tieren"),
  'Sauen + verworfen Basis'!F79,
  "")</f>
        <v/>
      </c>
      <c r="G79" s="226" t="str">
        <f>IF(AND(
  SUM(COUNTIF(C$79:C$88,{"Sauen","Sauen M"}))=1,
  COUNTIF(C$79:C$88,"Schwein verworfen")=1,
  SUMPRODUCT((COUNTIF(C$79:C$88,C$79:C$88)&gt;1)*1)=0
),"WAHR","FALSCH")</f>
        <v>FALSCH</v>
      </c>
      <c r="H79" s="49" t="str">
        <f>IF(OR(
  TRIM(LOWER('Marktstützung - Mastschwein'!$K$13))="mit sauen",
  TRIM(LOWER('Marktstützung - Mastschwein'!$K$13))="mit sauen und verworfenen tieren"),
  'Sauen + verworfen Basis'!H79,
  "")</f>
        <v/>
      </c>
      <c r="I79" s="50" t="str">
        <f>IF(OR(
  TRIM(LOWER('Marktstützung - Mastschwein'!K13))="mit sauen",
  TRIM(LOWER('Marktstützung - Mastschwein'!K13))="mit sauen und verworfenen tieren"),
  'Sauen + verworfen Basis'!I79,
  "")</f>
        <v/>
      </c>
    </row>
    <row r="80" spans="1:9" ht="17.25" thickBot="1" x14ac:dyDescent="0.35">
      <c r="A80" s="75" t="str">
        <f>IF(OR(
TRIM(LOWER('Marktstützung - Mastschwein'!$K$13))="mit sauen",
TRIM(LOWER('Marktstützung - Mastschwein'!$K$13))="mit sauen und verworfenen tieren"),
0,""
)</f>
        <v/>
      </c>
      <c r="B80" s="60"/>
      <c r="C80" s="61"/>
      <c r="D80" s="62"/>
      <c r="E80" s="64"/>
      <c r="F80" s="51"/>
      <c r="G80" s="226" t="str">
        <f>IF(AND(
  SUM(COUNTIF(C$79:C$88,{"Sauen","Sauen M"}))=1,
  COUNTIF(C$79:C$88,"Schwein verworfen")=1,
  SUMPRODUCT((COUNTIF(C$79:C$88,C$79:C$88)&gt;1)*1)=0
),"WAHR","FALSCH")</f>
        <v>FALSCH</v>
      </c>
      <c r="H80" s="52"/>
      <c r="I80" s="53"/>
    </row>
    <row r="81" spans="1:9" ht="17.25" thickBot="1" x14ac:dyDescent="0.35">
      <c r="A81" s="75" t="str">
        <f>IF(OR(
TRIM(LOWER('Marktstützung - Mastschwein'!$K$13))="mit sauen",
TRIM(LOWER('Marktstützung - Mastschwein'!$K$13))="mit sauen und verworfenen tieren"),
0,""
)</f>
        <v/>
      </c>
      <c r="B81" s="60"/>
      <c r="C81" s="61"/>
      <c r="D81" s="62"/>
      <c r="E81" s="64"/>
      <c r="F81" s="51"/>
      <c r="G81" s="226" t="str">
        <f>IF(AND(
  SUM(COUNTIF(C$79:C$88,{"Sauen","Sauen M"}))=1,
  COUNTIF(C$79:C$88,"Schwein verworfen")=1,
  SUMPRODUCT((COUNTIF(C$79:C$88,C$79:C$88)&gt;1)*1)=0
),"WAHR","FALSCH")</f>
        <v>FALSCH</v>
      </c>
      <c r="H81" s="52"/>
      <c r="I81" s="53"/>
    </row>
    <row r="82" spans="1:9" ht="17.25" thickBot="1" x14ac:dyDescent="0.35">
      <c r="A82" s="75" t="str">
        <f>IF(OR(
TRIM(LOWER('Marktstützung - Mastschwein'!$K$13))="mit sauen",
TRIM(LOWER('Marktstützung - Mastschwein'!$K$13))="mit sauen und verworfenen tieren"),
0,""
)</f>
        <v/>
      </c>
      <c r="B82" s="65"/>
      <c r="C82" s="61"/>
      <c r="D82" s="62"/>
      <c r="E82" s="64"/>
      <c r="F82" s="51"/>
      <c r="G82" s="226" t="str">
        <f>IF(AND(
  SUM(COUNTIF(C$79:C$88,{"Sauen","Sauen M"}))=1,
  COUNTIF(C$79:C$88,"Schwein verworfen")=1,
  SUMPRODUCT((COUNTIF(C$79:C$88,C$79:C$88)&gt;1)*1)=0
),"WAHR","FALSCH")</f>
        <v>FALSCH</v>
      </c>
      <c r="H82" s="52"/>
      <c r="I82" s="53"/>
    </row>
    <row r="83" spans="1:9" ht="17.25" thickBot="1" x14ac:dyDescent="0.35">
      <c r="A83" s="75" t="str">
        <f>IF(OR(
TRIM(LOWER('Marktstützung - Mastschwein'!$K$13))="mit sauen",
TRIM(LOWER('Marktstützung - Mastschwein'!$K$13))="mit sauen und verworfenen tieren"),
0,""
)</f>
        <v/>
      </c>
      <c r="B83" s="65"/>
      <c r="C83" s="61"/>
      <c r="D83" s="62"/>
      <c r="E83" s="64"/>
      <c r="F83" s="51"/>
      <c r="G83" s="226" t="str">
        <f>IF(AND(
  SUM(COUNTIF(C$79:C$88,{"Sauen","Sauen M"}))=1,
  COUNTIF(C$79:C$88,"Schwein verworfen")=1,
  SUMPRODUCT((COUNTIF(C$79:C$88,C$79:C$88)&gt;1)*1)=0
),"WAHR","FALSCH")</f>
        <v>FALSCH</v>
      </c>
      <c r="H83" s="52"/>
      <c r="I83" s="53"/>
    </row>
    <row r="84" spans="1:9" ht="17.25" thickBot="1" x14ac:dyDescent="0.35">
      <c r="A84" s="75" t="str">
        <f>IF(OR(
TRIM(LOWER('Marktstützung - Mastschwein'!$K$13))="mit sauen",
TRIM(LOWER('Marktstützung - Mastschwein'!$K$13))="mit sauen und verworfenen tieren"),
0,""
)</f>
        <v/>
      </c>
      <c r="B84" s="65"/>
      <c r="C84" s="61"/>
      <c r="D84" s="62"/>
      <c r="E84" s="64"/>
      <c r="F84" s="51"/>
      <c r="G84" s="226" t="str">
        <f>IF(AND(
  SUM(COUNTIF(C$79:C$88,{"Sauen","Sauen M"}))=1,
  COUNTIF(C$79:C$88,"Schwein verworfen")=1,
  SUMPRODUCT((COUNTIF(C$79:C$88,C$79:C$88)&gt;1)*1)=0
),"WAHR","FALSCH")</f>
        <v>FALSCH</v>
      </c>
      <c r="H84" s="52"/>
      <c r="I84" s="53"/>
    </row>
    <row r="85" spans="1:9" ht="17.25" thickBot="1" x14ac:dyDescent="0.35">
      <c r="A85" s="75" t="str">
        <f>IF(OR(
TRIM(LOWER('Marktstützung - Mastschwein'!$K$13))="mit sauen",
TRIM(LOWER('Marktstützung - Mastschwein'!$K$13))="mit sauen und verworfenen tieren"),
0,""
)</f>
        <v/>
      </c>
      <c r="B85" s="60"/>
      <c r="C85" s="61"/>
      <c r="D85" s="62"/>
      <c r="E85" s="64"/>
      <c r="F85" s="51"/>
      <c r="G85" s="226" t="str">
        <f>IF(AND(
  SUM(COUNTIF(C$79:C$88,{"Sauen","Sauen M"}))=1,
  COUNTIF(C$79:C$88,"Schwein verworfen")=1,
  SUMPRODUCT((COUNTIF(C$79:C$88,C$79:C$88)&gt;1)*1)=0
),"WAHR","FALSCH")</f>
        <v>FALSCH</v>
      </c>
      <c r="H85" s="52"/>
      <c r="I85" s="53"/>
    </row>
    <row r="86" spans="1:9" ht="17.25" thickBot="1" x14ac:dyDescent="0.35">
      <c r="A86" s="75" t="str">
        <f>IF(OR(
TRIM(LOWER('Marktstützung - Mastschwein'!$K$13))="mit sauen",
TRIM(LOWER('Marktstützung - Mastschwein'!$K$13))="mit sauen und verworfenen tieren"),
0,""
)</f>
        <v/>
      </c>
      <c r="B86" s="60"/>
      <c r="C86" s="61"/>
      <c r="D86" s="62"/>
      <c r="E86" s="64"/>
      <c r="F86" s="51"/>
      <c r="G86" s="226" t="str">
        <f>IF(AND(
  SUM(COUNTIF(C$79:C$88,{"Sauen","Sauen M"}))=1,
  COUNTIF(C$79:C$88,"Schwein verworfen")=1,
  SUMPRODUCT((COUNTIF(C$79:C$88,C$79:C$88)&gt;1)*1)=0
),"WAHR","FALSCH")</f>
        <v>FALSCH</v>
      </c>
      <c r="H86" s="52"/>
      <c r="I86" s="53"/>
    </row>
    <row r="87" spans="1:9" ht="17.25" thickBot="1" x14ac:dyDescent="0.35">
      <c r="A87" s="75" t="str">
        <f>IF(OR(
TRIM(LOWER('Marktstützung - Mastschwein'!$K$13))="mit sauen",
TRIM(LOWER('Marktstützung - Mastschwein'!$K$13))="mit sauen und verworfenen tieren"),
0,""
)</f>
        <v/>
      </c>
      <c r="B87" s="60"/>
      <c r="C87" s="61"/>
      <c r="D87" s="66"/>
      <c r="E87" s="64"/>
      <c r="F87" s="51"/>
      <c r="G87" s="226" t="str">
        <f>IF(AND(
  SUM(COUNTIF(C$79:C$88,{"Sauen","Sauen M"}))=1,
  COUNTIF(C$79:C$88,"Schwein verworfen")=1,
  SUMPRODUCT((COUNTIF(C$79:C$88,C$79:C$88)&gt;1)*1)=0
),"WAHR","FALSCH")</f>
        <v>FALSCH</v>
      </c>
      <c r="H87" s="52"/>
      <c r="I87" s="53"/>
    </row>
    <row r="88" spans="1:9" ht="17.25" thickBot="1" x14ac:dyDescent="0.35">
      <c r="A88" s="75" t="str">
        <f>IF(OR(
TRIM(LOWER('Marktstützung - Mastschwein'!$K$13))="mit sauen",
TRIM(LOWER('Marktstützung - Mastschwein'!$K$13))="mit sauen und verworfenen tieren"),
0,""
)</f>
        <v/>
      </c>
      <c r="B88" s="67"/>
      <c r="C88" s="68"/>
      <c r="D88" s="69"/>
      <c r="E88" s="70"/>
      <c r="F88" s="51"/>
      <c r="G88" s="226" t="str">
        <f>IF(AND(
  SUM(COUNTIF(C$79:C$88,{"Sauen","Sauen M"}))=1,
  COUNTIF(C$79:C$88,"Schwein verworfen")=1,
  SUMPRODUCT((COUNTIF(C$79:C$88,C$79:C$88)&gt;1)*1)=0
),"WAHR","FALSCH")</f>
        <v>FALSCH</v>
      </c>
      <c r="H88" s="52"/>
      <c r="I88" s="53"/>
    </row>
    <row r="89" spans="1:9" ht="134.25" thickBot="1" x14ac:dyDescent="0.35">
      <c r="A89" s="207" t="s">
        <v>298</v>
      </c>
      <c r="B89" s="41" t="s">
        <v>141</v>
      </c>
      <c r="C89" s="42" t="s">
        <v>287</v>
      </c>
      <c r="D89" s="42" t="s">
        <v>134</v>
      </c>
      <c r="E89" s="42" t="s">
        <v>288</v>
      </c>
      <c r="F89" s="42" t="s">
        <v>140</v>
      </c>
      <c r="G89" s="42" t="s">
        <v>289</v>
      </c>
      <c r="H89" s="42" t="s">
        <v>154</v>
      </c>
      <c r="I89" s="43" t="s">
        <v>220</v>
      </c>
    </row>
    <row r="90" spans="1:9" ht="17.25" thickBot="1" x14ac:dyDescent="0.35">
      <c r="A90" s="74" t="str">
        <f>IF(OR(
TRIM(LOWER('Marktstützung - Mastschwein'!$K$14))="mit sauen",
TRIM(LOWER('Marktstützung - Mastschwein'!$K$14))="mit sauen und verworfenen tieren"),
0,""
)</f>
        <v/>
      </c>
      <c r="B90" s="60"/>
      <c r="C90" s="61"/>
      <c r="D90" s="62"/>
      <c r="E90" s="63"/>
      <c r="F90" s="47" t="str">
        <f>IF(OR(
  TRIM(LOWER('Marktstützung - Mastschwein'!$K$14))="mit sauen",
  TRIM(LOWER('Marktstützung - Mastschwein'!$K$14))="mit sauen und verworfenen tieren"),
  'Sauen + verworfen Basis'!F90,
  "")</f>
        <v/>
      </c>
      <c r="G90" s="226" t="str">
        <f>IF(AND(
  SUM(COUNTIF(C$90:C$99,{"Sauen","Sauen M"}))=1,
  COUNTIF(C$90:C$99,"Schwein verworfen")=1,
  SUMPRODUCT((COUNTIF(C$90:C$99,C$90:C$99)&gt;1)*1)=0
),"WAHR","FALSCH")</f>
        <v>FALSCH</v>
      </c>
      <c r="H90" s="49" t="str">
        <f>IF(OR(
  TRIM(LOWER('Marktstützung - Mastschwein'!$K$14))="mit sauen",
  TRIM(LOWER('Marktstützung - Mastschwein'!$K$14))="mit sauen und verworfenen tieren"),
  'Sauen + verworfen Basis'!H90,
  "")</f>
        <v/>
      </c>
      <c r="I90" s="50" t="str">
        <f>IF(OR(
  TRIM(LOWER('Marktstützung - Mastschwein'!K14))="mit sauen",
  TRIM(LOWER('Marktstützung - Mastschwein'!K14))="mit sauen und verworfenen tieren"),
  'Sauen + verworfen Basis'!I90,
  "")</f>
        <v/>
      </c>
    </row>
    <row r="91" spans="1:9" ht="17.25" thickBot="1" x14ac:dyDescent="0.35">
      <c r="A91" s="75" t="str">
        <f>IF(OR(
TRIM(LOWER('Marktstützung - Mastschwein'!$K$14))="mit sauen",
TRIM(LOWER('Marktstützung - Mastschwein'!$K$14))="mit sauen und verworfenen tieren"),
0,""
)</f>
        <v/>
      </c>
      <c r="B91" s="60"/>
      <c r="C91" s="61"/>
      <c r="D91" s="62"/>
      <c r="E91" s="64"/>
      <c r="F91" s="51"/>
      <c r="G91" s="226" t="str">
        <f>IF(AND(
  SUM(COUNTIF(C$90:C$99,{"Sauen","Sauen M"}))=1,
  COUNTIF(C$90:C$99,"Schwein verworfen")=1,
  SUMPRODUCT((COUNTIF(C$90:C$99,C$90:C$99)&gt;1)*1)=0
),"WAHR","FALSCH")</f>
        <v>FALSCH</v>
      </c>
      <c r="H91" s="52"/>
      <c r="I91" s="53"/>
    </row>
    <row r="92" spans="1:9" ht="17.25" thickBot="1" x14ac:dyDescent="0.35">
      <c r="A92" s="75" t="str">
        <f>IF(OR(
TRIM(LOWER('Marktstützung - Mastschwein'!$K$14))="mit sauen",
TRIM(LOWER('Marktstützung - Mastschwein'!$K$14))="mit sauen und verworfenen tieren"),
0,""
)</f>
        <v/>
      </c>
      <c r="B92" s="60"/>
      <c r="C92" s="61"/>
      <c r="D92" s="62"/>
      <c r="E92" s="64"/>
      <c r="F92" s="51"/>
      <c r="G92" s="226" t="str">
        <f>IF(AND(
  SUM(COUNTIF(C$90:C$99,{"Sauen","Sauen M"}))=1,
  COUNTIF(C$90:C$99,"Schwein verworfen")=1,
  SUMPRODUCT((COUNTIF(C$90:C$99,C$90:C$99)&gt;1)*1)=0
),"WAHR","FALSCH")</f>
        <v>FALSCH</v>
      </c>
      <c r="H92" s="52"/>
      <c r="I92" s="53"/>
    </row>
    <row r="93" spans="1:9" ht="17.25" thickBot="1" x14ac:dyDescent="0.35">
      <c r="A93" s="75" t="str">
        <f>IF(OR(
TRIM(LOWER('Marktstützung - Mastschwein'!$K$14))="mit sauen",
TRIM(LOWER('Marktstützung - Mastschwein'!$K$14))="mit sauen und verworfenen tieren"),
0,""
)</f>
        <v/>
      </c>
      <c r="B93" s="65"/>
      <c r="C93" s="61"/>
      <c r="D93" s="62"/>
      <c r="E93" s="64"/>
      <c r="F93" s="51"/>
      <c r="G93" s="226" t="str">
        <f>IF(AND(
  SUM(COUNTIF(C$90:C$99,{"Sauen","Sauen M"}))=1,
  COUNTIF(C$90:C$99,"Schwein verworfen")=1,
  SUMPRODUCT((COUNTIF(C$90:C$99,C$90:C$99)&gt;1)*1)=0
),"WAHR","FALSCH")</f>
        <v>FALSCH</v>
      </c>
      <c r="H93" s="52"/>
      <c r="I93" s="53"/>
    </row>
    <row r="94" spans="1:9" ht="17.25" thickBot="1" x14ac:dyDescent="0.35">
      <c r="A94" s="75" t="str">
        <f>IF(OR(
TRIM(LOWER('Marktstützung - Mastschwein'!$K$14))="mit sauen",
TRIM(LOWER('Marktstützung - Mastschwein'!$K$14))="mit sauen und verworfenen tieren"),
0,""
)</f>
        <v/>
      </c>
      <c r="B94" s="65"/>
      <c r="C94" s="61"/>
      <c r="D94" s="62"/>
      <c r="E94" s="64"/>
      <c r="F94" s="51"/>
      <c r="G94" s="226" t="str">
        <f>IF(AND(
  SUM(COUNTIF(C$90:C$99,{"Sauen","Sauen M"}))=1,
  COUNTIF(C$90:C$99,"Schwein verworfen")=1,
  SUMPRODUCT((COUNTIF(C$90:C$99,C$90:C$99)&gt;1)*1)=0
),"WAHR","FALSCH")</f>
        <v>FALSCH</v>
      </c>
      <c r="H94" s="52"/>
      <c r="I94" s="53"/>
    </row>
    <row r="95" spans="1:9" ht="17.25" thickBot="1" x14ac:dyDescent="0.35">
      <c r="A95" s="75" t="str">
        <f>IF(OR(
TRIM(LOWER('Marktstützung - Mastschwein'!$K$14))="mit sauen",
TRIM(LOWER('Marktstützung - Mastschwein'!$K$14))="mit sauen und verworfenen tieren"),
0,""
)</f>
        <v/>
      </c>
      <c r="B95" s="65"/>
      <c r="C95" s="61"/>
      <c r="D95" s="62"/>
      <c r="E95" s="64"/>
      <c r="F95" s="51"/>
      <c r="G95" s="226" t="str">
        <f>IF(AND(
  SUM(COUNTIF(C$90:C$99,{"Sauen","Sauen M"}))=1,
  COUNTIF(C$90:C$99,"Schwein verworfen")=1,
  SUMPRODUCT((COUNTIF(C$90:C$99,C$90:C$99)&gt;1)*1)=0
),"WAHR","FALSCH")</f>
        <v>FALSCH</v>
      </c>
      <c r="H95" s="52"/>
      <c r="I95" s="53"/>
    </row>
    <row r="96" spans="1:9" ht="17.25" thickBot="1" x14ac:dyDescent="0.35">
      <c r="A96" s="75" t="str">
        <f>IF(OR(
TRIM(LOWER('Marktstützung - Mastschwein'!$K$14))="mit sauen",
TRIM(LOWER('Marktstützung - Mastschwein'!$K$14))="mit sauen und verworfenen tieren"),
0,""
)</f>
        <v/>
      </c>
      <c r="B96" s="60"/>
      <c r="C96" s="61"/>
      <c r="D96" s="62"/>
      <c r="E96" s="64"/>
      <c r="F96" s="51"/>
      <c r="G96" s="226" t="str">
        <f>IF(AND(
  SUM(COUNTIF(C$90:C$99,{"Sauen","Sauen M"}))=1,
  COUNTIF(C$90:C$99,"Schwein verworfen")=1,
  SUMPRODUCT((COUNTIF(C$90:C$99,C$90:C$99)&gt;1)*1)=0
),"WAHR","FALSCH")</f>
        <v>FALSCH</v>
      </c>
      <c r="H96" s="52"/>
      <c r="I96" s="53"/>
    </row>
    <row r="97" spans="1:9" ht="17.25" thickBot="1" x14ac:dyDescent="0.35">
      <c r="A97" s="75" t="str">
        <f>IF(OR(
TRIM(LOWER('Marktstützung - Mastschwein'!$K$14))="mit sauen",
TRIM(LOWER('Marktstützung - Mastschwein'!$K$14))="mit sauen und verworfenen tieren"),
0,""
)</f>
        <v/>
      </c>
      <c r="B97" s="60"/>
      <c r="C97" s="61"/>
      <c r="D97" s="62"/>
      <c r="E97" s="64"/>
      <c r="F97" s="51"/>
      <c r="G97" s="226" t="str">
        <f>IF(AND(
  SUM(COUNTIF(C$90:C$99,{"Sauen","Sauen M"}))=1,
  COUNTIF(C$90:C$99,"Schwein verworfen")=1,
  SUMPRODUCT((COUNTIF(C$90:C$99,C$90:C$99)&gt;1)*1)=0
),"WAHR","FALSCH")</f>
        <v>FALSCH</v>
      </c>
      <c r="H97" s="52"/>
      <c r="I97" s="53"/>
    </row>
    <row r="98" spans="1:9" ht="17.25" thickBot="1" x14ac:dyDescent="0.35">
      <c r="A98" s="75" t="str">
        <f>IF(OR(
TRIM(LOWER('Marktstützung - Mastschwein'!$K$14))="mit sauen",
TRIM(LOWER('Marktstützung - Mastschwein'!$K$14))="mit sauen und verworfenen tieren"),
0,""
)</f>
        <v/>
      </c>
      <c r="B98" s="60"/>
      <c r="C98" s="61"/>
      <c r="D98" s="66"/>
      <c r="E98" s="64"/>
      <c r="F98" s="51"/>
      <c r="G98" s="226" t="str">
        <f>IF(AND(
  SUM(COUNTIF(C$90:C$99,{"Sauen","Sauen M"}))=1,
  COUNTIF(C$90:C$99,"Schwein verworfen")=1,
  SUMPRODUCT((COUNTIF(C$90:C$99,C$90:C$99)&gt;1)*1)=0
),"WAHR","FALSCH")</f>
        <v>FALSCH</v>
      </c>
      <c r="H98" s="52"/>
      <c r="I98" s="53"/>
    </row>
    <row r="99" spans="1:9" ht="17.25" thickBot="1" x14ac:dyDescent="0.35">
      <c r="A99" s="75" t="str">
        <f>IF(OR(
TRIM(LOWER('Marktstützung - Mastschwein'!$K$14))="mit sauen",
TRIM(LOWER('Marktstützung - Mastschwein'!$K$14))="mit sauen und verworfenen tieren"),
0,""
)</f>
        <v/>
      </c>
      <c r="B99" s="67"/>
      <c r="C99" s="68"/>
      <c r="D99" s="69"/>
      <c r="E99" s="70"/>
      <c r="F99" s="51"/>
      <c r="G99" s="226" t="str">
        <f>IF(AND(
  SUM(COUNTIF(C$90:C$99,{"Sauen","Sauen M"}))=1,
  COUNTIF(C$90:C$99,"Schwein verworfen")=1,
  SUMPRODUCT((COUNTIF(C$90:C$99,C$90:C$99)&gt;1)*1)=0
),"WAHR","FALSCH")</f>
        <v>FALSCH</v>
      </c>
      <c r="H99" s="52"/>
      <c r="I99" s="53"/>
    </row>
    <row r="100" spans="1:9" ht="137.25" thickBot="1" x14ac:dyDescent="0.35">
      <c r="A100" s="207" t="s">
        <v>299</v>
      </c>
      <c r="B100" s="41" t="s">
        <v>141</v>
      </c>
      <c r="C100" s="42" t="s">
        <v>287</v>
      </c>
      <c r="D100" s="42" t="s">
        <v>134</v>
      </c>
      <c r="E100" s="42" t="s">
        <v>288</v>
      </c>
      <c r="F100" s="42" t="s">
        <v>140</v>
      </c>
      <c r="G100" s="42" t="s">
        <v>289</v>
      </c>
      <c r="H100" s="42" t="s">
        <v>154</v>
      </c>
      <c r="I100" s="43" t="s">
        <v>220</v>
      </c>
    </row>
    <row r="101" spans="1:9" ht="17.25" thickBot="1" x14ac:dyDescent="0.35">
      <c r="A101" s="74" t="str">
        <f>IF(OR(
TRIM(LOWER('Marktstützung - Mastschwein'!$K$15))="mit sauen",
TRIM(LOWER('Marktstützung - Mastschwein'!$K$15))="mit sauen und verworfenen tieren"),
0,""
)</f>
        <v/>
      </c>
      <c r="B101" s="60"/>
      <c r="C101" s="61"/>
      <c r="D101" s="62"/>
      <c r="E101" s="63"/>
      <c r="F101" s="47" t="str">
        <f>IF(OR(
  TRIM(LOWER('Marktstützung - Mastschwein'!$K$15))="mit sauen",
  TRIM(LOWER('Marktstützung - Mastschwein'!$K$15))="mit sauen und verworfenen tieren"),
  'Sauen + verworfen Basis'!F101,
  "")</f>
        <v/>
      </c>
      <c r="G101" s="226" t="str">
        <f>IF(AND(
  SUM(COUNTIF(C$101:C$110,{"Sauen","Sauen M"}))=1,
  COUNTIF(C$101:C$110,"Schwein verworfen")=1,
  SUMPRODUCT((COUNTIF(C$101:C$110,C$101:C$110)&gt;1)*1)=0
),"WAHR","FALSCH")</f>
        <v>FALSCH</v>
      </c>
      <c r="H101" s="49" t="str">
        <f>IF(OR(
  TRIM(LOWER('Marktstützung - Mastschwein'!$K$15))="mit sauen",
  TRIM(LOWER('Marktstützung - Mastschwein'!$K$15))="mit sauen und verworfenen tieren"),
  'Sauen + verworfen Basis'!H101,
  "")</f>
        <v/>
      </c>
      <c r="I101" s="50" t="str">
        <f>IF(OR(
  TRIM(LOWER('Marktstützung - Mastschwein'!$K$15))="mit sauen",
  TRIM(LOWER('Marktstützung - Mastschwein'!$K$15))="mit sauen und verworfenen tieren"),
  'Sauen + verworfen Basis'!I101,
  "")</f>
        <v/>
      </c>
    </row>
    <row r="102" spans="1:9" ht="17.25" thickBot="1" x14ac:dyDescent="0.35">
      <c r="A102" s="75" t="str">
        <f>IF(OR(
TRIM(LOWER('Marktstützung - Mastschwein'!$K$15))="mit sauen",
TRIM(LOWER('Marktstützung - Mastschwein'!$K$15))="mit sauen und verworfenen tieren"),
0,""
)</f>
        <v/>
      </c>
      <c r="B102" s="60"/>
      <c r="C102" s="61"/>
      <c r="D102" s="62"/>
      <c r="E102" s="64"/>
      <c r="F102" s="51"/>
      <c r="G102" s="226" t="str">
        <f>IF(AND(
  SUM(COUNTIF(C$101:C$110,{"Sauen","Sauen M"}))=1,
  COUNTIF(C$101:C$110,"Schwein verworfen")=1,
  SUMPRODUCT((COUNTIF(C$101:C$110,C$101:C$110)&gt;1)*1)=0
),"WAHR","FALSCH")</f>
        <v>FALSCH</v>
      </c>
      <c r="H102" s="52"/>
      <c r="I102" s="53"/>
    </row>
    <row r="103" spans="1:9" ht="17.25" thickBot="1" x14ac:dyDescent="0.35">
      <c r="A103" s="75" t="str">
        <f>IF(OR(
TRIM(LOWER('Marktstützung - Mastschwein'!$K$15))="mit sauen",
TRIM(LOWER('Marktstützung - Mastschwein'!$K$15))="mit sauen und verworfenen tieren"),
0,""
)</f>
        <v/>
      </c>
      <c r="B103" s="60"/>
      <c r="C103" s="61"/>
      <c r="D103" s="62"/>
      <c r="E103" s="64"/>
      <c r="F103" s="51"/>
      <c r="G103" s="226" t="str">
        <f>IF(AND(
  SUM(COUNTIF(C$101:C$110,{"Sauen","Sauen M"}))=1,
  COUNTIF(C$101:C$110,"Schwein verworfen")=1,
  SUMPRODUCT((COUNTIF(C$101:C$110,C$101:C$110)&gt;1)*1)=0
),"WAHR","FALSCH")</f>
        <v>FALSCH</v>
      </c>
      <c r="H103" s="52"/>
      <c r="I103" s="53"/>
    </row>
    <row r="104" spans="1:9" ht="17.25" thickBot="1" x14ac:dyDescent="0.35">
      <c r="A104" s="75" t="str">
        <f>IF(OR(
TRIM(LOWER('Marktstützung - Mastschwein'!$K$15))="mit sauen",
TRIM(LOWER('Marktstützung - Mastschwein'!$K$15))="mit sauen und verworfenen tieren"),
0,""
)</f>
        <v/>
      </c>
      <c r="B104" s="65"/>
      <c r="C104" s="61"/>
      <c r="D104" s="62"/>
      <c r="E104" s="64"/>
      <c r="F104" s="51"/>
      <c r="G104" s="226" t="str">
        <f>IF(AND(
  SUM(COUNTIF(C$101:C$110,{"Sauen","Sauen M"}))=1,
  COUNTIF(C$101:C$110,"Schwein verworfen")=1,
  SUMPRODUCT((COUNTIF(C$101:C$110,C$101:C$110)&gt;1)*1)=0
),"WAHR","FALSCH")</f>
        <v>FALSCH</v>
      </c>
      <c r="H104" s="52"/>
      <c r="I104" s="53"/>
    </row>
    <row r="105" spans="1:9" ht="17.25" thickBot="1" x14ac:dyDescent="0.35">
      <c r="A105" s="75" t="str">
        <f>IF(OR(
TRIM(LOWER('Marktstützung - Mastschwein'!$K$15))="mit sauen",
TRIM(LOWER('Marktstützung - Mastschwein'!$K$15))="mit sauen und verworfenen tieren"),
0,""
)</f>
        <v/>
      </c>
      <c r="B105" s="65"/>
      <c r="C105" s="61"/>
      <c r="D105" s="62"/>
      <c r="E105" s="64"/>
      <c r="F105" s="51"/>
      <c r="G105" s="226" t="str">
        <f>IF(AND(
  SUM(COUNTIF(C$101:C$110,{"Sauen","Sauen M"}))=1,
  COUNTIF(C$101:C$110,"Schwein verworfen")=1,
  SUMPRODUCT((COUNTIF(C$101:C$110,C$101:C$110)&gt;1)*1)=0
),"WAHR","FALSCH")</f>
        <v>FALSCH</v>
      </c>
      <c r="H105" s="52"/>
      <c r="I105" s="53"/>
    </row>
    <row r="106" spans="1:9" ht="17.25" thickBot="1" x14ac:dyDescent="0.35">
      <c r="A106" s="75" t="str">
        <f>IF(OR(
TRIM(LOWER('Marktstützung - Mastschwein'!$K$15))="mit sauen",
TRIM(LOWER('Marktstützung - Mastschwein'!$K$15))="mit sauen und verworfenen tieren"),
0,""
)</f>
        <v/>
      </c>
      <c r="B106" s="65"/>
      <c r="C106" s="61"/>
      <c r="D106" s="62"/>
      <c r="E106" s="64"/>
      <c r="F106" s="51"/>
      <c r="G106" s="226" t="str">
        <f>IF(AND(
  SUM(COUNTIF(C$101:C$110,{"Sauen","Sauen M"}))=1,
  COUNTIF(C$101:C$110,"Schwein verworfen")=1,
  SUMPRODUCT((COUNTIF(C$101:C$110,C$101:C$110)&gt;1)*1)=0
),"WAHR","FALSCH")</f>
        <v>FALSCH</v>
      </c>
      <c r="H106" s="52"/>
      <c r="I106" s="53"/>
    </row>
    <row r="107" spans="1:9" ht="17.25" thickBot="1" x14ac:dyDescent="0.35">
      <c r="A107" s="75" t="str">
        <f>IF(OR(
TRIM(LOWER('Marktstützung - Mastschwein'!$K$15))="mit sauen",
TRIM(LOWER('Marktstützung - Mastschwein'!$K$15))="mit sauen und verworfenen tieren"),
0,""
)</f>
        <v/>
      </c>
      <c r="B107" s="60"/>
      <c r="C107" s="61"/>
      <c r="D107" s="62"/>
      <c r="E107" s="64"/>
      <c r="F107" s="51"/>
      <c r="G107" s="226" t="str">
        <f>IF(AND(
  SUM(COUNTIF(C$101:C$110,{"Sauen","Sauen M"}))=1,
  COUNTIF(C$101:C$110,"Schwein verworfen")=1,
  SUMPRODUCT((COUNTIF(C$101:C$110,C$101:C$110)&gt;1)*1)=0
),"WAHR","FALSCH")</f>
        <v>FALSCH</v>
      </c>
      <c r="H107" s="52"/>
      <c r="I107" s="53"/>
    </row>
    <row r="108" spans="1:9" ht="17.25" thickBot="1" x14ac:dyDescent="0.35">
      <c r="A108" s="75" t="str">
        <f>IF(OR(
TRIM(LOWER('Marktstützung - Mastschwein'!$K$15))="mit sauen",
TRIM(LOWER('Marktstützung - Mastschwein'!$K$15))="mit sauen und verworfenen tieren"),
0,""
)</f>
        <v/>
      </c>
      <c r="B108" s="60"/>
      <c r="C108" s="61"/>
      <c r="D108" s="62"/>
      <c r="E108" s="64"/>
      <c r="F108" s="51"/>
      <c r="G108" s="226" t="str">
        <f>IF(AND(
  SUM(COUNTIF(C$101:C$110,{"Sauen","Sauen M"}))=1,
  COUNTIF(C$101:C$110,"Schwein verworfen")=1,
  SUMPRODUCT((COUNTIF(C$101:C$110,C$101:C$110)&gt;1)*1)=0
),"WAHR","FALSCH")</f>
        <v>FALSCH</v>
      </c>
      <c r="H108" s="52"/>
      <c r="I108" s="53"/>
    </row>
    <row r="109" spans="1:9" ht="17.25" thickBot="1" x14ac:dyDescent="0.35">
      <c r="A109" s="75" t="str">
        <f>IF(OR(
TRIM(LOWER('Marktstützung - Mastschwein'!$K$15))="mit sauen",
TRIM(LOWER('Marktstützung - Mastschwein'!$K$15))="mit sauen und verworfenen tieren"),
0,""
)</f>
        <v/>
      </c>
      <c r="B109" s="60"/>
      <c r="C109" s="61"/>
      <c r="D109" s="66"/>
      <c r="E109" s="64"/>
      <c r="F109" s="51"/>
      <c r="G109" s="226" t="str">
        <f>IF(AND(
  SUM(COUNTIF(C$101:C$110,{"Sauen","Sauen M"}))=1,
  COUNTIF(C$101:C$110,"Schwein verworfen")=1,
  SUMPRODUCT((COUNTIF(C$101:C$110,C$101:C$110)&gt;1)*1)=0
),"WAHR","FALSCH")</f>
        <v>FALSCH</v>
      </c>
      <c r="H109" s="52"/>
      <c r="I109" s="53"/>
    </row>
    <row r="110" spans="1:9" ht="17.25" thickBot="1" x14ac:dyDescent="0.35">
      <c r="A110" s="75" t="str">
        <f>IF(OR(
TRIM(LOWER('Marktstützung - Mastschwein'!$K$15))="mit sauen",
TRIM(LOWER('Marktstützung - Mastschwein'!$K$15))="mit sauen und verworfenen tieren"),
0,""
)</f>
        <v/>
      </c>
      <c r="B110" s="67"/>
      <c r="C110" s="68"/>
      <c r="D110" s="69"/>
      <c r="E110" s="70"/>
      <c r="F110" s="51"/>
      <c r="G110" s="226" t="str">
        <f>IF(AND(
  SUM(COUNTIF(C$101:C$110,{"Sauen","Sauen M"}))=1,
  COUNTIF(C$101:C$110,"Schwein verworfen")=1,
  SUMPRODUCT((COUNTIF(C$101:C$110,C$101:C$110)&gt;1)*1)=0
),"WAHR","FALSCH")</f>
        <v>FALSCH</v>
      </c>
      <c r="H110" s="52"/>
      <c r="I110" s="53"/>
    </row>
    <row r="111" spans="1:9" ht="236.25" thickBot="1" x14ac:dyDescent="0.35">
      <c r="A111" s="207" t="s">
        <v>300</v>
      </c>
      <c r="B111" s="41" t="s">
        <v>141</v>
      </c>
      <c r="C111" s="42" t="s">
        <v>287</v>
      </c>
      <c r="D111" s="42" t="s">
        <v>134</v>
      </c>
      <c r="E111" s="42" t="s">
        <v>288</v>
      </c>
      <c r="F111" s="42" t="s">
        <v>140</v>
      </c>
      <c r="G111" s="42" t="s">
        <v>289</v>
      </c>
      <c r="H111" s="42" t="s">
        <v>154</v>
      </c>
      <c r="I111" s="43" t="s">
        <v>220</v>
      </c>
    </row>
    <row r="112" spans="1:9" ht="17.25" thickBot="1" x14ac:dyDescent="0.35">
      <c r="A112" s="74" t="str">
        <f>IF(OR(
TRIM(LOWER('Marktstützung - Mastschwein'!$K$16))="mit sauen",
TRIM(LOWER('Marktstützung - Mastschwein'!$K$16))="mit sauen und verworfenen tieren"),
0,""
)</f>
        <v/>
      </c>
      <c r="B112" s="60"/>
      <c r="C112" s="61"/>
      <c r="D112" s="62"/>
      <c r="E112" s="63"/>
      <c r="F112" s="47" t="str">
        <f>IF(OR(
  TRIM(LOWER('Marktstützung - Mastschwein'!$K$16))="mit sauen",
  TRIM(LOWER('Marktstützung - Mastschwein'!$K$16))="mit sauen und verworfenen tieren"),
  'Sauen + verworfen Basis'!F112,
  "")</f>
        <v/>
      </c>
      <c r="G112" s="226" t="str">
        <f>IF(AND(
SUM(COUNTIF(C$112:C$121,{"Sauen","Sauen M"}))=1,
COUNTIF(C$112:C$121,"Schwein verworfen")=1,
SUMPRODUCT((COUNTIF(C$112:C$121,C$112:C$121)&gt;1)*1)=0
),"WAHR","FALSCH")</f>
        <v>FALSCH</v>
      </c>
      <c r="H112" s="49" t="str">
        <f>IF(OR(
  TRIM(LOWER('Marktstützung - Mastschwein'!$K$16))="mit sauen",
  TRIM(LOWER('Marktstützung - Mastschwein'!$K$16))="mit sauen und verworfenen tieren"),
  'Sauen + verworfen Basis'!H112,
  "")</f>
        <v/>
      </c>
      <c r="I112" s="50" t="str">
        <f>IF(OR(
  TRIM(LOWER('Marktstützung - Mastschwein'!$K$16))="mit sauen",
  TRIM(LOWER('Marktstützung - Mastschwein'!$K$16))="mit sauen und verworfenen tieren"),
  'Sauen + verworfen Basis'!I112,
  "")</f>
        <v/>
      </c>
    </row>
    <row r="113" spans="1:9" ht="17.25" thickBot="1" x14ac:dyDescent="0.35">
      <c r="A113" s="75" t="str">
        <f>IF(OR(
TRIM(LOWER('Marktstützung - Mastschwein'!$K$16))="mit sauen",
TRIM(LOWER('Marktstützung - Mastschwein'!$K$16))="mit sauen und verworfenen tieren"),
0,""
)</f>
        <v/>
      </c>
      <c r="B113" s="60"/>
      <c r="C113" s="61"/>
      <c r="D113" s="62"/>
      <c r="E113" s="64"/>
      <c r="F113" s="51"/>
      <c r="G113" s="226" t="str">
        <f>IF(AND(
SUM(COUNTIF(C$112:C$121,{"Sauen","Sauen M"}))=1,
COUNTIF(C$112:C$121,"Schwein verworfen")=1,
SUMPRODUCT((COUNTIF(C$112:C$121,C$112:C$121)&gt;1)*1)=0
),"WAHR","FALSCH")</f>
        <v>FALSCH</v>
      </c>
      <c r="H113" s="52"/>
      <c r="I113" s="53"/>
    </row>
    <row r="114" spans="1:9" ht="17.25" thickBot="1" x14ac:dyDescent="0.35">
      <c r="A114" s="75" t="str">
        <f>IF(OR(
TRIM(LOWER('Marktstützung - Mastschwein'!$K$16))="mit sauen",
TRIM(LOWER('Marktstützung - Mastschwein'!$K$16))="mit sauen und verworfenen tieren"),
0,""
)</f>
        <v/>
      </c>
      <c r="B114" s="60"/>
      <c r="C114" s="61"/>
      <c r="D114" s="62"/>
      <c r="E114" s="64"/>
      <c r="F114" s="51"/>
      <c r="G114" s="226" t="str">
        <f>IF(AND(
SUM(COUNTIF(C$112:C$121,{"Sauen","Sauen M"}))=1,
COUNTIF(C$112:C$121,"Schwein verworfen")=1,
SUMPRODUCT((COUNTIF(C$112:C$121,C$112:C$121)&gt;1)*1)=0
),"WAHR","FALSCH")</f>
        <v>FALSCH</v>
      </c>
      <c r="H114" s="52"/>
      <c r="I114" s="53"/>
    </row>
    <row r="115" spans="1:9" ht="17.25" thickBot="1" x14ac:dyDescent="0.35">
      <c r="A115" s="75" t="str">
        <f>IF(OR(
TRIM(LOWER('Marktstützung - Mastschwein'!$K$16))="mit sauen",
TRIM(LOWER('Marktstützung - Mastschwein'!$K$16))="mit sauen und verworfenen tieren"),
0,""
)</f>
        <v/>
      </c>
      <c r="B115" s="65"/>
      <c r="C115" s="61"/>
      <c r="D115" s="62"/>
      <c r="E115" s="64"/>
      <c r="F115" s="51"/>
      <c r="G115" s="226" t="str">
        <f>IF(AND(
SUM(COUNTIF(C$112:C$121,{"Sauen","Sauen M"}))=1,
COUNTIF(C$112:C$121,"Schwein verworfen")=1,
SUMPRODUCT((COUNTIF(C$112:C$121,C$112:C$121)&gt;1)*1)=0
),"WAHR","FALSCH")</f>
        <v>FALSCH</v>
      </c>
      <c r="H115" s="52"/>
      <c r="I115" s="53"/>
    </row>
    <row r="116" spans="1:9" ht="17.25" thickBot="1" x14ac:dyDescent="0.35">
      <c r="A116" s="75" t="str">
        <f>IF(OR(
TRIM(LOWER('Marktstützung - Mastschwein'!$K$16))="mit sauen",
TRIM(LOWER('Marktstützung - Mastschwein'!$K$16))="mit sauen und verworfenen tieren"),
0,""
)</f>
        <v/>
      </c>
      <c r="B116" s="65"/>
      <c r="C116" s="61"/>
      <c r="D116" s="62"/>
      <c r="E116" s="64"/>
      <c r="F116" s="51"/>
      <c r="G116" s="226" t="str">
        <f>IF(AND(
SUM(COUNTIF(C$112:C$121,{"Sauen","Sauen M"}))=1,
COUNTIF(C$112:C$121,"Schwein verworfen")=1,
SUMPRODUCT((COUNTIF(C$112:C$121,C$112:C$121)&gt;1)*1)=0
),"WAHR","FALSCH")</f>
        <v>FALSCH</v>
      </c>
      <c r="H116" s="52"/>
      <c r="I116" s="53"/>
    </row>
    <row r="117" spans="1:9" ht="17.25" thickBot="1" x14ac:dyDescent="0.35">
      <c r="A117" s="75" t="str">
        <f>IF(OR(
TRIM(LOWER('Marktstützung - Mastschwein'!$K$16))="mit sauen",
TRIM(LOWER('Marktstützung - Mastschwein'!$K$16))="mit sauen und verworfenen tieren"),
0,""
)</f>
        <v/>
      </c>
      <c r="B117" s="65"/>
      <c r="C117" s="61"/>
      <c r="D117" s="62"/>
      <c r="E117" s="64"/>
      <c r="F117" s="51"/>
      <c r="G117" s="226" t="str">
        <f>IF(AND(
SUM(COUNTIF(C$112:C$121,{"Sauen","Sauen M"}))=1,
COUNTIF(C$112:C$121,"Schwein verworfen")=1,
SUMPRODUCT((COUNTIF(C$112:C$121,C$112:C$121)&gt;1)*1)=0
),"WAHR","FALSCH")</f>
        <v>FALSCH</v>
      </c>
      <c r="H117" s="52"/>
      <c r="I117" s="53"/>
    </row>
    <row r="118" spans="1:9" ht="17.25" thickBot="1" x14ac:dyDescent="0.35">
      <c r="A118" s="75" t="str">
        <f>IF(OR(
TRIM(LOWER('Marktstützung - Mastschwein'!$K$16))="mit sauen",
TRIM(LOWER('Marktstützung - Mastschwein'!$K$16))="mit sauen und verworfenen tieren"),
0,""
)</f>
        <v/>
      </c>
      <c r="B118" s="60"/>
      <c r="C118" s="61"/>
      <c r="D118" s="62"/>
      <c r="E118" s="64"/>
      <c r="F118" s="51"/>
      <c r="G118" s="226" t="str">
        <f>IF(AND(
SUM(COUNTIF(C$112:C$121,{"Sauen","Sauen M"}))=1,
COUNTIF(C$112:C$121,"Schwein verworfen")=1,
SUMPRODUCT((COUNTIF(C$112:C$121,C$112:C$121)&gt;1)*1)=0
),"WAHR","FALSCH")</f>
        <v>FALSCH</v>
      </c>
      <c r="H118" s="52"/>
      <c r="I118" s="53"/>
    </row>
    <row r="119" spans="1:9" ht="17.25" thickBot="1" x14ac:dyDescent="0.35">
      <c r="A119" s="75" t="str">
        <f>IF(OR(
TRIM(LOWER('Marktstützung - Mastschwein'!$K$16))="mit sauen",
TRIM(LOWER('Marktstützung - Mastschwein'!$K$16))="mit sauen und verworfenen tieren"),
0,""
)</f>
        <v/>
      </c>
      <c r="B119" s="60"/>
      <c r="C119" s="61"/>
      <c r="D119" s="62"/>
      <c r="E119" s="64"/>
      <c r="F119" s="51"/>
      <c r="G119" s="226" t="str">
        <f>IF(AND(
SUM(COUNTIF(C$112:C$121,{"Sauen","Sauen M"}))=1,
COUNTIF(C$112:C$121,"Schwein verworfen")=1,
SUMPRODUCT((COUNTIF(C$112:C$121,C$112:C$121)&gt;1)*1)=0
),"WAHR","FALSCH")</f>
        <v>FALSCH</v>
      </c>
      <c r="H119" s="52"/>
      <c r="I119" s="53"/>
    </row>
    <row r="120" spans="1:9" ht="17.25" thickBot="1" x14ac:dyDescent="0.35">
      <c r="A120" s="75" t="str">
        <f>IF(OR(
TRIM(LOWER('Marktstützung - Mastschwein'!$K$16))="mit sauen",
TRIM(LOWER('Marktstützung - Mastschwein'!$K$16))="mit sauen und verworfenen tieren"),
0,""
)</f>
        <v/>
      </c>
      <c r="B120" s="60"/>
      <c r="C120" s="61"/>
      <c r="D120" s="66"/>
      <c r="E120" s="64"/>
      <c r="F120" s="51"/>
      <c r="G120" s="226" t="str">
        <f>IF(AND(
SUM(COUNTIF(C$112:C$121,{"Sauen","Sauen M"}))=1,
COUNTIF(C$112:C$121,"Schwein verworfen")=1,
SUMPRODUCT((COUNTIF(C$112:C$121,C$112:C$121)&gt;1)*1)=0
),"WAHR","FALSCH")</f>
        <v>FALSCH</v>
      </c>
      <c r="H120" s="52"/>
      <c r="I120" s="53"/>
    </row>
    <row r="121" spans="1:9" ht="17.25" thickBot="1" x14ac:dyDescent="0.35">
      <c r="A121" s="75" t="str">
        <f>IF(OR(
TRIM(LOWER('Marktstützung - Mastschwein'!$K$16))="mit sauen",
TRIM(LOWER('Marktstützung - Mastschwein'!$K$16))="mit sauen und verworfenen tieren"),
0,""
)</f>
        <v/>
      </c>
      <c r="B121" s="67"/>
      <c r="C121" s="68"/>
      <c r="D121" s="69"/>
      <c r="E121" s="70"/>
      <c r="F121" s="51"/>
      <c r="G121" s="226" t="str">
        <f>IF(AND(
SUM(COUNTIF(C$112:C$121,{"Sauen","Sauen M"}))=1,
COUNTIF(C$112:C$121,"Schwein verworfen")=1,
SUMPRODUCT((COUNTIF(C$112:C$121,C$112:C$121)&gt;1)*1)=0
),"WAHR","FALSCH")</f>
        <v>FALSCH</v>
      </c>
      <c r="H121" s="52"/>
      <c r="I121" s="53"/>
    </row>
    <row r="122" spans="1:9" ht="144" thickBot="1" x14ac:dyDescent="0.35">
      <c r="A122" s="207" t="s">
        <v>301</v>
      </c>
      <c r="B122" s="41" t="s">
        <v>141</v>
      </c>
      <c r="C122" s="42" t="s">
        <v>287</v>
      </c>
      <c r="D122" s="42" t="s">
        <v>134</v>
      </c>
      <c r="E122" s="42" t="s">
        <v>288</v>
      </c>
      <c r="F122" s="42" t="s">
        <v>140</v>
      </c>
      <c r="G122" s="42" t="s">
        <v>289</v>
      </c>
      <c r="H122" s="42" t="s">
        <v>154</v>
      </c>
      <c r="I122" s="43" t="s">
        <v>220</v>
      </c>
    </row>
    <row r="123" spans="1:9" ht="17.25" thickBot="1" x14ac:dyDescent="0.35">
      <c r="A123" s="74" t="str">
        <f>IF(OR(
TRIM(LOWER('Marktstützung - Mastschwein'!$K$17))="mit sauen",
TRIM(LOWER('Marktstützung - Mastschwein'!$K$17))="mit sauen und verworfenen tieren"),
0,""
)</f>
        <v/>
      </c>
      <c r="B123" s="60"/>
      <c r="C123" s="61"/>
      <c r="D123" s="62"/>
      <c r="E123" s="63"/>
      <c r="F123" s="47" t="str">
        <f>IF(OR(
  TRIM(LOWER('Marktstützung - Mastschwein'!$K$17))="mit sauen",
  TRIM(LOWER('Marktstützung - Mastschwein'!$K$17))="mit sauen und verworfenen tieren"),
  'Sauen + verworfen Basis'!F123,
  "")</f>
        <v/>
      </c>
      <c r="G123" s="226" t="str">
        <f>IF(AND(
  SUM(COUNTIF(C$123:C$132,{"Sauen","Sauen M"}))=1,
  COUNTIF(C$123:C$132,"Schwein verworfen")=1,
  SUMPRODUCT((COUNTIF(C$123:C$132,C$123:C$132)&gt;1)*1)=0
),"WAHR","FALSCH")</f>
        <v>FALSCH</v>
      </c>
      <c r="H123" s="49" t="str">
        <f>IF(OR(
  TRIM(LOWER('Marktstützung - Mastschwein'!$K$17))="mit sauen",
  TRIM(LOWER('Marktstützung - Mastschwein'!$K$17))="mit sauen und verworfenen tieren"),
  'Sauen + verworfen Basis'!H123,
  "")</f>
        <v/>
      </c>
      <c r="I123" s="50" t="str">
        <f>IF(OR(
  TRIM(LOWER('Marktstützung - Mastschwein'!$K$17))="mit sauen",
  TRIM(LOWER('Marktstützung - Mastschwein'!$K$17))="mit sauen und verworfenen tieren"),
  'Sauen + verworfen Basis'!I123,
  "")</f>
        <v/>
      </c>
    </row>
    <row r="124" spans="1:9" ht="17.25" thickBot="1" x14ac:dyDescent="0.35">
      <c r="A124" s="75" t="str">
        <f>IF(OR(
TRIM(LOWER('Marktstützung - Mastschwein'!$K$17))="mit sauen",
TRIM(LOWER('Marktstützung - Mastschwein'!$K$17))="mit sauen und verworfenen tieren"),
0,""
)</f>
        <v/>
      </c>
      <c r="B124" s="60"/>
      <c r="C124" s="61"/>
      <c r="D124" s="62"/>
      <c r="E124" s="64"/>
      <c r="F124" s="51"/>
      <c r="G124" s="226" t="str">
        <f>IF(AND(
  SUM(COUNTIF(C$123:C$132,{"Sauen","Sauen M"}))=1,
  COUNTIF(C$123:C$132,"Schwein verworfen")=1,
  SUMPRODUCT((COUNTIF(C$123:C$132,C$123:C$132)&gt;1)*1)=0
),"WAHR","FALSCH")</f>
        <v>FALSCH</v>
      </c>
      <c r="H124" s="52"/>
      <c r="I124" s="53"/>
    </row>
    <row r="125" spans="1:9" ht="17.25" thickBot="1" x14ac:dyDescent="0.35">
      <c r="A125" s="75" t="str">
        <f>IF(OR(
TRIM(LOWER('Marktstützung - Mastschwein'!$K$17))="mit sauen",
TRIM(LOWER('Marktstützung - Mastschwein'!$K$17))="mit sauen und verworfenen tieren"),
0,""
)</f>
        <v/>
      </c>
      <c r="B125" s="60"/>
      <c r="C125" s="61"/>
      <c r="D125" s="62"/>
      <c r="E125" s="64"/>
      <c r="F125" s="51"/>
      <c r="G125" s="226" t="str">
        <f>IF(AND(
  SUM(COUNTIF(C$123:C$132,{"Sauen","Sauen M"}))=1,
  COUNTIF(C$123:C$132,"Schwein verworfen")=1,
  SUMPRODUCT((COUNTIF(C$123:C$132,C$123:C$132)&gt;1)*1)=0
),"WAHR","FALSCH")</f>
        <v>FALSCH</v>
      </c>
      <c r="H125" s="52"/>
      <c r="I125" s="53"/>
    </row>
    <row r="126" spans="1:9" ht="17.25" thickBot="1" x14ac:dyDescent="0.35">
      <c r="A126" s="75" t="str">
        <f>IF(OR(
TRIM(LOWER('Marktstützung - Mastschwein'!$K$17))="mit sauen",
TRIM(LOWER('Marktstützung - Mastschwein'!$K$17))="mit sauen und verworfenen tieren"),
0,""
)</f>
        <v/>
      </c>
      <c r="B126" s="65"/>
      <c r="C126" s="61"/>
      <c r="D126" s="62"/>
      <c r="E126" s="64"/>
      <c r="F126" s="51"/>
      <c r="G126" s="226" t="str">
        <f>IF(AND(
  SUM(COUNTIF(C$123:C$132,{"Sauen","Sauen M"}))=1,
  COUNTIF(C$123:C$132,"Schwein verworfen")=1,
  SUMPRODUCT((COUNTIF(C$123:C$132,C$123:C$132)&gt;1)*1)=0
),"WAHR","FALSCH")</f>
        <v>FALSCH</v>
      </c>
      <c r="H126" s="52"/>
      <c r="I126" s="53"/>
    </row>
    <row r="127" spans="1:9" ht="17.25" thickBot="1" x14ac:dyDescent="0.35">
      <c r="A127" s="75" t="str">
        <f>IF(OR(
TRIM(LOWER('Marktstützung - Mastschwein'!$K$17))="mit sauen",
TRIM(LOWER('Marktstützung - Mastschwein'!$K$17))="mit sauen und verworfenen tieren"),
0,""
)</f>
        <v/>
      </c>
      <c r="B127" s="65"/>
      <c r="C127" s="61"/>
      <c r="D127" s="62"/>
      <c r="E127" s="64"/>
      <c r="F127" s="51"/>
      <c r="G127" s="226" t="str">
        <f>IF(AND(
  SUM(COUNTIF(C$123:C$132,{"Sauen","Sauen M"}))=1,
  COUNTIF(C$123:C$132,"Schwein verworfen")=1,
  SUMPRODUCT((COUNTIF(C$123:C$132,C$123:C$132)&gt;1)*1)=0
),"WAHR","FALSCH")</f>
        <v>FALSCH</v>
      </c>
      <c r="H127" s="52"/>
      <c r="I127" s="53"/>
    </row>
    <row r="128" spans="1:9" ht="17.25" thickBot="1" x14ac:dyDescent="0.35">
      <c r="A128" s="75" t="str">
        <f>IF(OR(
TRIM(LOWER('Marktstützung - Mastschwein'!$K$17))="mit sauen",
TRIM(LOWER('Marktstützung - Mastschwein'!$K$17))="mit sauen und verworfenen tieren"),
0,""
)</f>
        <v/>
      </c>
      <c r="B128" s="65"/>
      <c r="C128" s="61"/>
      <c r="D128" s="62"/>
      <c r="E128" s="64"/>
      <c r="F128" s="51"/>
      <c r="G128" s="226" t="str">
        <f>IF(AND(
  SUM(COUNTIF(C$123:C$132,{"Sauen","Sauen M"}))=1,
  COUNTIF(C$123:C$132,"Schwein verworfen")=1,
  SUMPRODUCT((COUNTIF(C$123:C$132,C$123:C$132)&gt;1)*1)=0
),"WAHR","FALSCH")</f>
        <v>FALSCH</v>
      </c>
      <c r="H128" s="52"/>
      <c r="I128" s="53"/>
    </row>
    <row r="129" spans="1:9" ht="17.25" thickBot="1" x14ac:dyDescent="0.35">
      <c r="A129" s="75" t="str">
        <f>IF(OR(
TRIM(LOWER('Marktstützung - Mastschwein'!$K$17))="mit sauen",
TRIM(LOWER('Marktstützung - Mastschwein'!$K$17))="mit sauen und verworfenen tieren"),
0,""
)</f>
        <v/>
      </c>
      <c r="B129" s="60"/>
      <c r="C129" s="61"/>
      <c r="D129" s="62"/>
      <c r="E129" s="64"/>
      <c r="F129" s="51"/>
      <c r="G129" s="226" t="str">
        <f>IF(AND(
  SUM(COUNTIF(C$123:C$132,{"Sauen","Sauen M"}))=1,
  COUNTIF(C$123:C$132,"Schwein verworfen")=1,
  SUMPRODUCT((COUNTIF(C$123:C$132,C$123:C$132)&gt;1)*1)=0
),"WAHR","FALSCH")</f>
        <v>FALSCH</v>
      </c>
      <c r="H129" s="52"/>
      <c r="I129" s="53"/>
    </row>
    <row r="130" spans="1:9" ht="17.25" thickBot="1" x14ac:dyDescent="0.35">
      <c r="A130" s="75" t="str">
        <f>IF(OR(
TRIM(LOWER('Marktstützung - Mastschwein'!$K$17))="mit sauen",
TRIM(LOWER('Marktstützung - Mastschwein'!$K$17))="mit sauen und verworfenen tieren"),
0,""
)</f>
        <v/>
      </c>
      <c r="B130" s="60"/>
      <c r="C130" s="61"/>
      <c r="D130" s="62"/>
      <c r="E130" s="64"/>
      <c r="F130" s="51"/>
      <c r="G130" s="226" t="str">
        <f>IF(AND(
  SUM(COUNTIF(C$123:C$132,{"Sauen","Sauen M"}))=1,
  COUNTIF(C$123:C$132,"Schwein verworfen")=1,
  SUMPRODUCT((COUNTIF(C$123:C$132,C$123:C$132)&gt;1)*1)=0
),"WAHR","FALSCH")</f>
        <v>FALSCH</v>
      </c>
      <c r="H130" s="52"/>
      <c r="I130" s="53"/>
    </row>
    <row r="131" spans="1:9" ht="17.25" thickBot="1" x14ac:dyDescent="0.35">
      <c r="A131" s="75" t="str">
        <f>IF(OR(
TRIM(LOWER('Marktstützung - Mastschwein'!$K$17))="mit sauen",
TRIM(LOWER('Marktstützung - Mastschwein'!$K$17))="mit sauen und verworfenen tieren"),
0,""
)</f>
        <v/>
      </c>
      <c r="B131" s="60"/>
      <c r="C131" s="61"/>
      <c r="D131" s="66"/>
      <c r="E131" s="64"/>
      <c r="F131" s="51"/>
      <c r="G131" s="226" t="str">
        <f>IF(AND(
  SUM(COUNTIF(C$123:C$132,{"Sauen","Sauen M"}))=1,
  COUNTIF(C$123:C$132,"Schwein verworfen")=1,
  SUMPRODUCT((COUNTIF(C$123:C$132,C$123:C$132)&gt;1)*1)=0
),"WAHR","FALSCH")</f>
        <v>FALSCH</v>
      </c>
      <c r="H131" s="52"/>
      <c r="I131" s="53"/>
    </row>
    <row r="132" spans="1:9" ht="17.25" thickBot="1" x14ac:dyDescent="0.35">
      <c r="A132" s="75" t="str">
        <f>IF(OR(
TRIM(LOWER('Marktstützung - Mastschwein'!$K$17))="mit sauen",
TRIM(LOWER('Marktstützung - Mastschwein'!$K$17))="mit sauen und verworfenen tieren"),
0,""
)</f>
        <v/>
      </c>
      <c r="B132" s="67"/>
      <c r="C132" s="68"/>
      <c r="D132" s="69"/>
      <c r="E132" s="70"/>
      <c r="F132" s="51"/>
      <c r="G132" s="226" t="str">
        <f>IF(AND(
  SUM(COUNTIF(C$123:C$132,{"Sauen","Sauen M"}))=1,
  COUNTIF(C$123:C$132,"Schwein verworfen")=1,
  SUMPRODUCT((COUNTIF(C$123:C$132,C$123:C$132)&gt;1)*1)=0
),"WAHR","FALSCH")</f>
        <v>FALSCH</v>
      </c>
      <c r="H132" s="52"/>
      <c r="I132" s="53"/>
    </row>
    <row r="133" spans="1:9" ht="139.5" thickBot="1" x14ac:dyDescent="0.35">
      <c r="A133" s="207" t="s">
        <v>302</v>
      </c>
      <c r="B133" s="41" t="s">
        <v>141</v>
      </c>
      <c r="C133" s="42" t="s">
        <v>287</v>
      </c>
      <c r="D133" s="42" t="s">
        <v>134</v>
      </c>
      <c r="E133" s="42" t="s">
        <v>288</v>
      </c>
      <c r="F133" s="42" t="s">
        <v>140</v>
      </c>
      <c r="G133" s="42" t="s">
        <v>289</v>
      </c>
      <c r="H133" s="42" t="s">
        <v>154</v>
      </c>
      <c r="I133" s="43" t="s">
        <v>220</v>
      </c>
    </row>
    <row r="134" spans="1:9" ht="17.25" thickBot="1" x14ac:dyDescent="0.35">
      <c r="A134" s="74" t="str">
        <f>IF(OR(
TRIM(LOWER('Marktstützung - Mastschwein'!$K$18))="mit sauen",
TRIM(LOWER('Marktstützung - Mastschwein'!$K$18))="mit sauen und verworfenen tieren"),
0,""
)</f>
        <v/>
      </c>
      <c r="B134" s="60"/>
      <c r="C134" s="61"/>
      <c r="D134" s="62"/>
      <c r="E134" s="63"/>
      <c r="F134" s="47" t="str">
        <f>IF(OR(
  TRIM(LOWER('Marktstützung - Mastschwein'!$K$18))="mit sauen",
  TRIM(LOWER('Marktstützung - Mastschwein'!$K$18))="mit sauen und verworfenen tieren"),
  'Sauen + verworfen Basis'!F134,
  "")</f>
        <v/>
      </c>
      <c r="G134" s="226" t="str">
        <f>IF(AND(
  SUM(COUNTIF(C$134:C$143,{"Sauen","Sauen M"}))=1,
  COUNTIF(C$134:C$143,"Schwein verworfen")=1,
  SUMPRODUCT((COUNTIF(C$134:C$143,C$134:C$143)&gt;1)*1)=0
),"WAHR","FALSCH")</f>
        <v>FALSCH</v>
      </c>
      <c r="H134" s="49" t="str">
        <f>IF(OR(
  TRIM(LOWER('Marktstützung - Mastschwein'!$K$18))="mit sauen",
  TRIM(LOWER('Marktstützung - Mastschwein'!$K$18))="mit sauen und verworfenen tieren"),
  'Sauen + verworfen Basis'!H134,
  "")</f>
        <v/>
      </c>
      <c r="I134" s="50" t="str">
        <f>IF(OR(
  TRIM(LOWER('Marktstützung - Mastschwein'!$K$18))="mit sauen",
  TRIM(LOWER('Marktstützung - Mastschwein'!$K$18))="mit sauen und verworfenen tieren"),
  'Sauen + verworfen Basis'!I134,
  "")</f>
        <v/>
      </c>
    </row>
    <row r="135" spans="1:9" ht="17.25" thickBot="1" x14ac:dyDescent="0.35">
      <c r="A135" s="75" t="str">
        <f>IF(OR(
TRIM(LOWER('Marktstützung - Mastschwein'!$K$18))="mit sauen",
TRIM(LOWER('Marktstützung - Mastschwein'!$K$18))="mit sauen und verworfenen tieren"),
0,""
)</f>
        <v/>
      </c>
      <c r="B135" s="60"/>
      <c r="C135" s="61"/>
      <c r="D135" s="62"/>
      <c r="E135" s="64"/>
      <c r="F135" s="51"/>
      <c r="G135" s="226" t="str">
        <f>IF(AND(
  SUM(COUNTIF(C$134:C$143,{"Sauen","Sauen M"}))=1,
  COUNTIF(C$134:C$143,"Schwein verworfen")=1,
  SUMPRODUCT((COUNTIF(C$134:C$143,C$134:C$143)&gt;1)*1)=0
),"WAHR","FALSCH")</f>
        <v>FALSCH</v>
      </c>
      <c r="H135" s="52"/>
      <c r="I135" s="53"/>
    </row>
    <row r="136" spans="1:9" ht="17.25" thickBot="1" x14ac:dyDescent="0.35">
      <c r="A136" s="75" t="str">
        <f>IF(OR(
TRIM(LOWER('Marktstützung - Mastschwein'!$K$18))="mit sauen",
TRIM(LOWER('Marktstützung - Mastschwein'!$K$18))="mit sauen und verworfenen tieren"),
0,""
)</f>
        <v/>
      </c>
      <c r="B136" s="60"/>
      <c r="C136" s="61"/>
      <c r="D136" s="62"/>
      <c r="E136" s="64"/>
      <c r="F136" s="51"/>
      <c r="G136" s="226" t="str">
        <f>IF(AND(
  SUM(COUNTIF(C$134:C$143,{"Sauen","Sauen M"}))=1,
  COUNTIF(C$134:C$143,"Schwein verworfen")=1,
  SUMPRODUCT((COUNTIF(C$134:C$143,C$134:C$143)&gt;1)*1)=0
),"WAHR","FALSCH")</f>
        <v>FALSCH</v>
      </c>
      <c r="H136" s="52"/>
      <c r="I136" s="53"/>
    </row>
    <row r="137" spans="1:9" ht="17.25" thickBot="1" x14ac:dyDescent="0.35">
      <c r="A137" s="75" t="str">
        <f>IF(OR(
TRIM(LOWER('Marktstützung - Mastschwein'!$K$18))="mit sauen",
TRIM(LOWER('Marktstützung - Mastschwein'!$K$18))="mit sauen und verworfenen tieren"),
0,""
)</f>
        <v/>
      </c>
      <c r="B137" s="65"/>
      <c r="C137" s="61"/>
      <c r="D137" s="62"/>
      <c r="E137" s="64"/>
      <c r="F137" s="51"/>
      <c r="G137" s="226" t="str">
        <f>IF(AND(
  SUM(COUNTIF(C$134:C$143,{"Sauen","Sauen M"}))=1,
  COUNTIF(C$134:C$143,"Schwein verworfen")=1,
  SUMPRODUCT((COUNTIF(C$134:C$143,C$134:C$143)&gt;1)*1)=0
),"WAHR","FALSCH")</f>
        <v>FALSCH</v>
      </c>
      <c r="H137" s="52"/>
      <c r="I137" s="53"/>
    </row>
    <row r="138" spans="1:9" ht="17.25" thickBot="1" x14ac:dyDescent="0.35">
      <c r="A138" s="75" t="str">
        <f>IF(OR(
TRIM(LOWER('Marktstützung - Mastschwein'!$K$18))="mit sauen",
TRIM(LOWER('Marktstützung - Mastschwein'!$K$18))="mit sauen und verworfenen tieren"),
0,""
)</f>
        <v/>
      </c>
      <c r="B138" s="65"/>
      <c r="C138" s="61"/>
      <c r="D138" s="62"/>
      <c r="E138" s="64"/>
      <c r="F138" s="51"/>
      <c r="G138" s="226" t="str">
        <f>IF(AND(
  SUM(COUNTIF(C$134:C$143,{"Sauen","Sauen M"}))=1,
  COUNTIF(C$134:C$143,"Schwein verworfen")=1,
  SUMPRODUCT((COUNTIF(C$134:C$143,C$134:C$143)&gt;1)*1)=0
),"WAHR","FALSCH")</f>
        <v>FALSCH</v>
      </c>
      <c r="H138" s="52"/>
      <c r="I138" s="53"/>
    </row>
    <row r="139" spans="1:9" ht="17.25" thickBot="1" x14ac:dyDescent="0.35">
      <c r="A139" s="75" t="str">
        <f>IF(OR(
TRIM(LOWER('Marktstützung - Mastschwein'!$K$18))="mit sauen",
TRIM(LOWER('Marktstützung - Mastschwein'!$K$18))="mit sauen und verworfenen tieren"),
0,""
)</f>
        <v/>
      </c>
      <c r="B139" s="65"/>
      <c r="C139" s="61"/>
      <c r="D139" s="62"/>
      <c r="E139" s="64"/>
      <c r="F139" s="51"/>
      <c r="G139" s="226" t="str">
        <f>IF(AND(
  SUM(COUNTIF(C$134:C$143,{"Sauen","Sauen M"}))=1,
  COUNTIF(C$134:C$143,"Schwein verworfen")=1,
  SUMPRODUCT((COUNTIF(C$134:C$143,C$134:C$143)&gt;1)*1)=0
),"WAHR","FALSCH")</f>
        <v>FALSCH</v>
      </c>
      <c r="H139" s="52"/>
      <c r="I139" s="53"/>
    </row>
    <row r="140" spans="1:9" ht="17.25" thickBot="1" x14ac:dyDescent="0.35">
      <c r="A140" s="75" t="str">
        <f>IF(OR(
TRIM(LOWER('Marktstützung - Mastschwein'!$K$18))="mit sauen",
TRIM(LOWER('Marktstützung - Mastschwein'!$K$18))="mit sauen und verworfenen tieren"),
0,""
)</f>
        <v/>
      </c>
      <c r="B140" s="60"/>
      <c r="C140" s="61"/>
      <c r="D140" s="62"/>
      <c r="E140" s="64"/>
      <c r="F140" s="51"/>
      <c r="G140" s="226" t="str">
        <f>IF(AND(
  SUM(COUNTIF(C$134:C$143,{"Sauen","Sauen M"}))=1,
  COUNTIF(C$134:C$143,"Schwein verworfen")=1,
  SUMPRODUCT((COUNTIF(C$134:C$143,C$134:C$143)&gt;1)*1)=0
),"WAHR","FALSCH")</f>
        <v>FALSCH</v>
      </c>
      <c r="H140" s="52"/>
      <c r="I140" s="53"/>
    </row>
    <row r="141" spans="1:9" ht="17.25" thickBot="1" x14ac:dyDescent="0.35">
      <c r="A141" s="75" t="str">
        <f>IF(OR(
TRIM(LOWER('Marktstützung - Mastschwein'!$K$18))="mit sauen",
TRIM(LOWER('Marktstützung - Mastschwein'!$K$18))="mit sauen und verworfenen tieren"),
0,""
)</f>
        <v/>
      </c>
      <c r="B141" s="60"/>
      <c r="C141" s="61"/>
      <c r="D141" s="62"/>
      <c r="E141" s="64"/>
      <c r="F141" s="51"/>
      <c r="G141" s="226" t="str">
        <f>IF(AND(
  SUM(COUNTIF(C$134:C$143,{"Sauen","Sauen M"}))=1,
  COUNTIF(C$134:C$143,"Schwein verworfen")=1,
  SUMPRODUCT((COUNTIF(C$134:C$143,C$134:C$143)&gt;1)*1)=0
),"WAHR","FALSCH")</f>
        <v>FALSCH</v>
      </c>
      <c r="H141" s="52"/>
      <c r="I141" s="53"/>
    </row>
    <row r="142" spans="1:9" ht="17.25" thickBot="1" x14ac:dyDescent="0.35">
      <c r="A142" s="75" t="str">
        <f>IF(OR(
TRIM(LOWER('Marktstützung - Mastschwein'!$K$18))="mit sauen",
TRIM(LOWER('Marktstützung - Mastschwein'!$K$18))="mit sauen und verworfenen tieren"),
0,""
)</f>
        <v/>
      </c>
      <c r="B142" s="60"/>
      <c r="C142" s="61"/>
      <c r="D142" s="66"/>
      <c r="E142" s="64"/>
      <c r="F142" s="51"/>
      <c r="G142" s="226" t="str">
        <f>IF(AND(
  SUM(COUNTIF(C$134:C$143,{"Sauen","Sauen M"}))=1,
  COUNTIF(C$134:C$143,"Schwein verworfen")=1,
  SUMPRODUCT((COUNTIF(C$134:C$143,C$134:C$143)&gt;1)*1)=0
),"WAHR","FALSCH")</f>
        <v>FALSCH</v>
      </c>
      <c r="H142" s="52"/>
      <c r="I142" s="53"/>
    </row>
    <row r="143" spans="1:9" ht="17.25" thickBot="1" x14ac:dyDescent="0.35">
      <c r="A143" s="75" t="str">
        <f>IF(OR(
TRIM(LOWER('Marktstützung - Mastschwein'!$K$18))="mit sauen",
TRIM(LOWER('Marktstützung - Mastschwein'!$K$18))="mit sauen und verworfenen tieren"),
0,""
)</f>
        <v/>
      </c>
      <c r="B143" s="67"/>
      <c r="C143" s="68"/>
      <c r="D143" s="69"/>
      <c r="E143" s="70"/>
      <c r="F143" s="51"/>
      <c r="G143" s="226" t="str">
        <f>IF(AND(
  SUM(COUNTIF(C$134:C$143,{"Sauen","Sauen M"}))=1,
  COUNTIF(C$134:C$143,"Schwein verworfen")=1,
  SUMPRODUCT((COUNTIF(C$134:C$143,C$134:C$143)&gt;1)*1)=0
),"WAHR","FALSCH")</f>
        <v>FALSCH</v>
      </c>
      <c r="H143" s="52"/>
      <c r="I143" s="53"/>
    </row>
    <row r="144" spans="1:9" ht="153.75" thickBot="1" x14ac:dyDescent="0.35">
      <c r="A144" s="207" t="s">
        <v>303</v>
      </c>
      <c r="B144" s="41" t="s">
        <v>141</v>
      </c>
      <c r="C144" s="42" t="s">
        <v>287</v>
      </c>
      <c r="D144" s="42" t="s">
        <v>134</v>
      </c>
      <c r="E144" s="42" t="s">
        <v>288</v>
      </c>
      <c r="F144" s="42" t="s">
        <v>140</v>
      </c>
      <c r="G144" s="42" t="s">
        <v>289</v>
      </c>
      <c r="H144" s="42" t="s">
        <v>154</v>
      </c>
      <c r="I144" s="43" t="s">
        <v>220</v>
      </c>
    </row>
    <row r="145" spans="1:9" ht="17.25" thickBot="1" x14ac:dyDescent="0.35">
      <c r="A145" s="74" t="str">
        <f>IF(OR(
TRIM(LOWER('Marktstützung - Mastschwein'!$K$19))="mit sauen",
TRIM(LOWER('Marktstützung - Mastschwein'!$K$19))="mit sauen und verworfenen tieren"),
0,""
)</f>
        <v/>
      </c>
      <c r="B145" s="60"/>
      <c r="C145" s="61"/>
      <c r="D145" s="62"/>
      <c r="E145" s="63"/>
      <c r="F145" s="47" t="str">
        <f>IF(OR(
  TRIM(LOWER('Marktstützung - Mastschwein'!$K$19))="mit sauen",
  TRIM(LOWER('Marktstützung - Mastschwein'!$K$19))="mit sauen und verworfenen tieren"),
  'Sauen + verworfen Basis'!F145,
  "")</f>
        <v/>
      </c>
      <c r="G145" s="226" t="str">
        <f>IF(AND(
  SUM(COUNTIF(C$145:C$154,{"Sauen","Sauen M"}))=1,
  COUNTIF(C$145:C$154,"Schwein verworfen")=1,
  SUMPRODUCT((COUNTIF(C$145:C$154,C$145:C$154)&gt;1)*1)=0
),"WAHR","FALSCH")</f>
        <v>FALSCH</v>
      </c>
      <c r="H145" s="49" t="str">
        <f>IF(OR(
  TRIM(LOWER('Marktstützung - Mastschwein'!$K$19))="mit sauen",
  TRIM(LOWER('Marktstützung - Mastschwein'!$K$19))="mit sauen und verworfenen tieren"),
  'Sauen + verworfen Basis'!H145,
  "")</f>
        <v/>
      </c>
      <c r="I145" s="50" t="str">
        <f>IF(OR(
  TRIM(LOWER('Marktstützung - Mastschwein'!$K$19))="mit sauen",
  TRIM(LOWER('Marktstützung - Mastschwein'!$K$19))="mit sauen und verworfenen tieren"),
  'Sauen + verworfen Basis'!I145,
  "")</f>
        <v/>
      </c>
    </row>
    <row r="146" spans="1:9" ht="17.25" thickBot="1" x14ac:dyDescent="0.35">
      <c r="A146" s="75" t="str">
        <f>IF(OR(
TRIM(LOWER('Marktstützung - Mastschwein'!$K$19))="mit sauen",
TRIM(LOWER('Marktstützung - Mastschwein'!$K$19))="mit sauen und verworfenen tieren"),
0,""
)</f>
        <v/>
      </c>
      <c r="B146" s="60"/>
      <c r="C146" s="61"/>
      <c r="D146" s="62"/>
      <c r="E146" s="64"/>
      <c r="F146" s="51"/>
      <c r="G146" s="226" t="str">
        <f>IF(AND(
  SUM(COUNTIF(C$145:C$154,{"Sauen","Sauen M"}))=1,
  COUNTIF(C$145:C$154,"Schwein verworfen")=1,
  SUMPRODUCT((COUNTIF(C$145:C$154,C$145:C$154)&gt;1)*1)=0
),"WAHR","FALSCH")</f>
        <v>FALSCH</v>
      </c>
      <c r="H146" s="52"/>
      <c r="I146" s="53"/>
    </row>
    <row r="147" spans="1:9" ht="17.25" thickBot="1" x14ac:dyDescent="0.35">
      <c r="A147" s="75" t="str">
        <f>IF(OR(
TRIM(LOWER('Marktstützung - Mastschwein'!$K$19))="mit sauen",
TRIM(LOWER('Marktstützung - Mastschwein'!$K$19))="mit sauen und verworfenen tieren"),
0,""
)</f>
        <v/>
      </c>
      <c r="B147" s="60"/>
      <c r="C147" s="61"/>
      <c r="D147" s="62"/>
      <c r="E147" s="64"/>
      <c r="F147" s="51"/>
      <c r="G147" s="226" t="str">
        <f>IF(AND(
  SUM(COUNTIF(C$145:C$154,{"Sauen","Sauen M"}))=1,
  COUNTIF(C$145:C$154,"Schwein verworfen")=1,
  SUMPRODUCT((COUNTIF(C$145:C$154,C$145:C$154)&gt;1)*1)=0
),"WAHR","FALSCH")</f>
        <v>FALSCH</v>
      </c>
      <c r="H147" s="52"/>
      <c r="I147" s="53"/>
    </row>
    <row r="148" spans="1:9" ht="17.25" thickBot="1" x14ac:dyDescent="0.35">
      <c r="A148" s="75" t="str">
        <f>IF(OR(
TRIM(LOWER('Marktstützung - Mastschwein'!$K$19))="mit sauen",
TRIM(LOWER('Marktstützung - Mastschwein'!$K$19))="mit sauen und verworfenen tieren"),
0,""
)</f>
        <v/>
      </c>
      <c r="B148" s="65"/>
      <c r="C148" s="61"/>
      <c r="D148" s="62"/>
      <c r="E148" s="64"/>
      <c r="F148" s="51"/>
      <c r="G148" s="226" t="str">
        <f>IF(AND(
  SUM(COUNTIF(C$145:C$154,{"Sauen","Sauen M"}))=1,
  COUNTIF(C$145:C$154,"Schwein verworfen")=1,
  SUMPRODUCT((COUNTIF(C$145:C$154,C$145:C$154)&gt;1)*1)=0
),"WAHR","FALSCH")</f>
        <v>FALSCH</v>
      </c>
      <c r="H148" s="52"/>
      <c r="I148" s="53"/>
    </row>
    <row r="149" spans="1:9" ht="17.25" thickBot="1" x14ac:dyDescent="0.35">
      <c r="A149" s="75" t="str">
        <f>IF(OR(
TRIM(LOWER('Marktstützung - Mastschwein'!$K$19))="mit sauen",
TRIM(LOWER('Marktstützung - Mastschwein'!$K$19))="mit sauen und verworfenen tieren"),
0,""
)</f>
        <v/>
      </c>
      <c r="B149" s="65"/>
      <c r="C149" s="61"/>
      <c r="D149" s="62"/>
      <c r="E149" s="64"/>
      <c r="F149" s="51"/>
      <c r="G149" s="226" t="str">
        <f>IF(AND(
  SUM(COUNTIF(C$145:C$154,{"Sauen","Sauen M"}))=1,
  COUNTIF(C$145:C$154,"Schwein verworfen")=1,
  SUMPRODUCT((COUNTIF(C$145:C$154,C$145:C$154)&gt;1)*1)=0
),"WAHR","FALSCH")</f>
        <v>FALSCH</v>
      </c>
      <c r="H149" s="52"/>
      <c r="I149" s="53"/>
    </row>
    <row r="150" spans="1:9" ht="17.25" thickBot="1" x14ac:dyDescent="0.35">
      <c r="A150" s="75" t="str">
        <f>IF(OR(
TRIM(LOWER('Marktstützung - Mastschwein'!$K$19))="mit sauen",
TRIM(LOWER('Marktstützung - Mastschwein'!$K$19))="mit sauen und verworfenen tieren"),
0,""
)</f>
        <v/>
      </c>
      <c r="B150" s="65"/>
      <c r="C150" s="61"/>
      <c r="D150" s="62"/>
      <c r="E150" s="64"/>
      <c r="F150" s="51"/>
      <c r="G150" s="226" t="str">
        <f>IF(AND(
  SUM(COUNTIF(C$145:C$154,{"Sauen","Sauen M"}))=1,
  COUNTIF(C$145:C$154,"Schwein verworfen")=1,
  SUMPRODUCT((COUNTIF(C$145:C$154,C$145:C$154)&gt;1)*1)=0
),"WAHR","FALSCH")</f>
        <v>FALSCH</v>
      </c>
      <c r="H150" s="52"/>
      <c r="I150" s="53"/>
    </row>
    <row r="151" spans="1:9" ht="17.25" thickBot="1" x14ac:dyDescent="0.35">
      <c r="A151" s="75" t="str">
        <f>IF(OR(
TRIM(LOWER('Marktstützung - Mastschwein'!$K$19))="mit sauen",
TRIM(LOWER('Marktstützung - Mastschwein'!$K$19))="mit sauen und verworfenen tieren"),
0,""
)</f>
        <v/>
      </c>
      <c r="B151" s="60"/>
      <c r="C151" s="61"/>
      <c r="D151" s="62"/>
      <c r="E151" s="64"/>
      <c r="F151" s="51"/>
      <c r="G151" s="226" t="str">
        <f>IF(AND(
  SUM(COUNTIF(C$145:C$154,{"Sauen","Sauen M"}))=1,
  COUNTIF(C$145:C$154,"Schwein verworfen")=1,
  SUMPRODUCT((COUNTIF(C$145:C$154,C$145:C$154)&gt;1)*1)=0
),"WAHR","FALSCH")</f>
        <v>FALSCH</v>
      </c>
      <c r="H151" s="52"/>
      <c r="I151" s="53"/>
    </row>
    <row r="152" spans="1:9" ht="17.25" thickBot="1" x14ac:dyDescent="0.35">
      <c r="A152" s="75" t="str">
        <f>IF(OR(
TRIM(LOWER('Marktstützung - Mastschwein'!$K$19))="mit sauen",
TRIM(LOWER('Marktstützung - Mastschwein'!$K$19))="mit sauen und verworfenen tieren"),
0,""
)</f>
        <v/>
      </c>
      <c r="B152" s="60"/>
      <c r="C152" s="61"/>
      <c r="D152" s="62"/>
      <c r="E152" s="64"/>
      <c r="F152" s="51"/>
      <c r="G152" s="226" t="str">
        <f>IF(AND(
  SUM(COUNTIF(C$145:C$154,{"Sauen","Sauen M"}))=1,
  COUNTIF(C$145:C$154,"Schwein verworfen")=1,
  SUMPRODUCT((COUNTIF(C$145:C$154,C$145:C$154)&gt;1)*1)=0
),"WAHR","FALSCH")</f>
        <v>FALSCH</v>
      </c>
      <c r="H152" s="52"/>
      <c r="I152" s="53"/>
    </row>
    <row r="153" spans="1:9" ht="17.25" thickBot="1" x14ac:dyDescent="0.35">
      <c r="A153" s="75" t="str">
        <f>IF(OR(
TRIM(LOWER('Marktstützung - Mastschwein'!$K$19))="mit sauen",
TRIM(LOWER('Marktstützung - Mastschwein'!$K$19))="mit sauen und verworfenen tieren"),
0,""
)</f>
        <v/>
      </c>
      <c r="B153" s="60"/>
      <c r="C153" s="61"/>
      <c r="D153" s="66"/>
      <c r="E153" s="64"/>
      <c r="F153" s="51"/>
      <c r="G153" s="226" t="str">
        <f>IF(AND(
  SUM(COUNTIF(C$145:C$154,{"Sauen","Sauen M"}))=1,
  COUNTIF(C$145:C$154,"Schwein verworfen")=1,
  SUMPRODUCT((COUNTIF(C$145:C$154,C$145:C$154)&gt;1)*1)=0
),"WAHR","FALSCH")</f>
        <v>FALSCH</v>
      </c>
      <c r="H153" s="52"/>
      <c r="I153" s="53"/>
    </row>
    <row r="154" spans="1:9" ht="17.25" thickBot="1" x14ac:dyDescent="0.35">
      <c r="A154" s="75" t="str">
        <f>IF(OR(
TRIM(LOWER('Marktstützung - Mastschwein'!$K$19))="mit sauen",
TRIM(LOWER('Marktstützung - Mastschwein'!$K$19))="mit sauen und verworfenen tieren"),
0,""
)</f>
        <v/>
      </c>
      <c r="B154" s="67"/>
      <c r="C154" s="68"/>
      <c r="D154" s="69"/>
      <c r="E154" s="70"/>
      <c r="F154" s="51"/>
      <c r="G154" s="226" t="str">
        <f>IF(AND(
  SUM(COUNTIF(C$145:C$154,{"Sauen","Sauen M"}))=1,
  COUNTIF(C$145:C$154,"Schwein verworfen")=1,
  SUMPRODUCT((COUNTIF(C$145:C$154,C$145:C$154)&gt;1)*1)=0
),"WAHR","FALSCH")</f>
        <v>FALSCH</v>
      </c>
      <c r="H154" s="52"/>
      <c r="I154" s="53"/>
    </row>
    <row r="155" spans="1:9" ht="141.75" thickBot="1" x14ac:dyDescent="0.35">
      <c r="A155" s="207" t="s">
        <v>304</v>
      </c>
      <c r="B155" s="41" t="s">
        <v>141</v>
      </c>
      <c r="C155" s="42" t="s">
        <v>287</v>
      </c>
      <c r="D155" s="42" t="s">
        <v>134</v>
      </c>
      <c r="E155" s="42" t="s">
        <v>288</v>
      </c>
      <c r="F155" s="42" t="s">
        <v>140</v>
      </c>
      <c r="G155" s="42" t="s">
        <v>289</v>
      </c>
      <c r="H155" s="42" t="s">
        <v>154</v>
      </c>
      <c r="I155" s="43" t="s">
        <v>220</v>
      </c>
    </row>
    <row r="156" spans="1:9" ht="17.25" thickBot="1" x14ac:dyDescent="0.35">
      <c r="A156" s="74" t="str">
        <f>IF(OR(
TRIM(LOWER('Marktstützung - Mastschwein'!$K$20))="mit sauen",
TRIM(LOWER('Marktstützung - Mastschwein'!$K$20))="mit sauen und verworfenen tieren"),
0,""
)</f>
        <v/>
      </c>
      <c r="B156" s="60"/>
      <c r="C156" s="61"/>
      <c r="D156" s="62"/>
      <c r="E156" s="63"/>
      <c r="F156" s="47" t="str">
        <f>IF(OR(
  TRIM(LOWER('Marktstützung - Mastschwein'!$K$20))="mit sauen",
  TRIM(LOWER('Marktstützung - Mastschwein'!$K$20))="mit sauen und verworfenen tieren"),
  'Sauen + verworfen Basis'!F156,
  "")</f>
        <v/>
      </c>
      <c r="G156" s="226" t="str">
        <f>IF(AND(
  SUM(COUNTIF(C$156:C$165,{"Sauen","Sauen M"}))=1,
  COUNTIF(C$156:C$165,"Schwein verworfen")=1,
  SUMPRODUCT((COUNTIF(C$156:C$165,C$156:C$165)&gt;1)*1)=0
),"WAHR","FALSCH")</f>
        <v>FALSCH</v>
      </c>
      <c r="H156" s="49" t="str">
        <f>IF(OR(
  TRIM(LOWER('Marktstützung - Mastschwein'!$K$20))="mit sauen",
  TRIM(LOWER('Marktstützung - Mastschwein'!$K$20))="mit sauen und verworfenen tieren"),
  'Sauen + verworfen Basis'!H156,
  "")</f>
        <v/>
      </c>
      <c r="I156" s="50" t="str">
        <f>IF(OR(
  TRIM(LOWER('Marktstützung - Mastschwein'!$K$20))="mit sauen",
  TRIM(LOWER('Marktstützung - Mastschwein'!$K$20))="mit sauen und verworfenen tieren"),
  'Sauen + verworfen Basis'!I156,
  "")</f>
        <v/>
      </c>
    </row>
    <row r="157" spans="1:9" x14ac:dyDescent="0.3">
      <c r="A157" s="75" t="str">
        <f>IF(OR(
TRIM(LOWER('Marktstützung - Mastschwein'!$K$20))="mit sauen",
TRIM(LOWER('Marktstützung - Mastschwein'!$K$20))="mit sauen und verworfenen tieren"),
0,""
)</f>
        <v/>
      </c>
      <c r="B157" s="60"/>
      <c r="C157" s="61"/>
      <c r="D157" s="62"/>
      <c r="E157" s="64"/>
      <c r="F157" s="51"/>
      <c r="G157" s="226" t="str">
        <f>IF(AND(
  SUM(COUNTIF(C$156:C$165,{"Sauen","Sauen M"}))=1,
  COUNTIF(C$156:C$165,"Schwein verworfen")=1,
  SUMPRODUCT((COUNTIF(C$156:C$165,C$156:C$165)&gt;1)*1)=0
),"WAHR","FALSCH")</f>
        <v>FALSCH</v>
      </c>
      <c r="H157" s="52"/>
      <c r="I157" s="53"/>
    </row>
    <row r="158" spans="1:9" x14ac:dyDescent="0.3">
      <c r="A158" s="75" t="str">
        <f>IF(OR(
TRIM(LOWER('Marktstützung - Mastschwein'!$K$20))="mit sauen",
TRIM(LOWER('Marktstützung - Mastschwein'!$K$20))="mit sauen und verworfenen tieren"),
0,""
)</f>
        <v/>
      </c>
      <c r="B158" s="60"/>
      <c r="C158" s="61"/>
      <c r="D158" s="62"/>
      <c r="E158" s="64"/>
      <c r="F158" s="51"/>
      <c r="G158" s="226" t="str">
        <f>IF(AND(
  SUM(COUNTIF(C$156:C$165,{"Sauen","Sauen M"}))=1,
  COUNTIF(C$156:C$165,"Schwein verworfen")=1,
  SUMPRODUCT((COUNTIF(C$156:C$165,C$156:C$165)&gt;1)*1)=0
),"WAHR","FALSCH")</f>
        <v>FALSCH</v>
      </c>
      <c r="H158" s="52"/>
      <c r="I158" s="53"/>
    </row>
    <row r="159" spans="1:9" x14ac:dyDescent="0.3">
      <c r="A159" s="75" t="str">
        <f>IF(OR(
TRIM(LOWER('Marktstützung - Mastschwein'!$K$20))="mit sauen",
TRIM(LOWER('Marktstützung - Mastschwein'!$K$20))="mit sauen und verworfenen tieren"),
0,""
)</f>
        <v/>
      </c>
      <c r="B159" s="65"/>
      <c r="C159" s="61"/>
      <c r="D159" s="62"/>
      <c r="E159" s="64"/>
      <c r="F159" s="51"/>
      <c r="G159" s="226" t="str">
        <f>IF(AND(
  SUM(COUNTIF(C$156:C$165,{"Sauen","Sauen M"}))=1,
  COUNTIF(C$156:C$165,"Schwein verworfen")=1,
  SUMPRODUCT((COUNTIF(C$156:C$165,C$156:C$165)&gt;1)*1)=0
),"WAHR","FALSCH")</f>
        <v>FALSCH</v>
      </c>
      <c r="H159" s="52"/>
      <c r="I159" s="53"/>
    </row>
    <row r="160" spans="1:9" x14ac:dyDescent="0.3">
      <c r="A160" s="75" t="str">
        <f>IF(OR(
TRIM(LOWER('Marktstützung - Mastschwein'!$K$20))="mit sauen",
TRIM(LOWER('Marktstützung - Mastschwein'!$K$20))="mit sauen und verworfenen tieren"),
0,""
)</f>
        <v/>
      </c>
      <c r="B160" s="65"/>
      <c r="C160" s="61"/>
      <c r="D160" s="62"/>
      <c r="E160" s="64"/>
      <c r="F160" s="51"/>
      <c r="G160" s="226" t="str">
        <f>IF(AND(
  SUM(COUNTIF(C$156:C$165,{"Sauen","Sauen M"}))=1,
  COUNTIF(C$156:C$165,"Schwein verworfen")=1,
  SUMPRODUCT((COUNTIF(C$156:C$165,C$156:C$165)&gt;1)*1)=0
),"WAHR","FALSCH")</f>
        <v>FALSCH</v>
      </c>
      <c r="H160" s="52"/>
      <c r="I160" s="53"/>
    </row>
    <row r="161" spans="1:9" x14ac:dyDescent="0.3">
      <c r="A161" s="75" t="str">
        <f>IF(OR(
TRIM(LOWER('Marktstützung - Mastschwein'!$K$20))="mit sauen",
TRIM(LOWER('Marktstützung - Mastschwein'!$K$20))="mit sauen und verworfenen tieren"),
0,""
)</f>
        <v/>
      </c>
      <c r="B161" s="65"/>
      <c r="C161" s="61"/>
      <c r="D161" s="62"/>
      <c r="E161" s="64"/>
      <c r="F161" s="51"/>
      <c r="G161" s="226" t="str">
        <f>IF(AND(
  SUM(COUNTIF(C$156:C$165,{"Sauen","Sauen M"}))=1,
  COUNTIF(C$156:C$165,"Schwein verworfen")=1,
  SUMPRODUCT((COUNTIF(C$156:C$165,C$156:C$165)&gt;1)*1)=0
),"WAHR","FALSCH")</f>
        <v>FALSCH</v>
      </c>
      <c r="H161" s="52"/>
      <c r="I161" s="53"/>
    </row>
    <row r="162" spans="1:9" x14ac:dyDescent="0.3">
      <c r="A162" s="75" t="str">
        <f>IF(OR(
TRIM(LOWER('Marktstützung - Mastschwein'!$K$20))="mit sauen",
TRIM(LOWER('Marktstützung - Mastschwein'!$K$20))="mit sauen und verworfenen tieren"),
0,""
)</f>
        <v/>
      </c>
      <c r="B162" s="60"/>
      <c r="C162" s="61"/>
      <c r="D162" s="62"/>
      <c r="E162" s="64"/>
      <c r="F162" s="51"/>
      <c r="G162" s="226" t="str">
        <f>IF(AND(
  SUM(COUNTIF(C$156:C$165,{"Sauen","Sauen M"}))=1,
  COUNTIF(C$156:C$165,"Schwein verworfen")=1,
  SUMPRODUCT((COUNTIF(C$156:C$165,C$156:C$165)&gt;1)*1)=0
),"WAHR","FALSCH")</f>
        <v>FALSCH</v>
      </c>
      <c r="H162" s="52"/>
      <c r="I162" s="53"/>
    </row>
    <row r="163" spans="1:9" x14ac:dyDescent="0.3">
      <c r="A163" s="75" t="str">
        <f>IF(OR(
TRIM(LOWER('Marktstützung - Mastschwein'!$K$20))="mit sauen",
TRIM(LOWER('Marktstützung - Mastschwein'!$K$20))="mit sauen und verworfenen tieren"),
0,""
)</f>
        <v/>
      </c>
      <c r="B163" s="60"/>
      <c r="C163" s="61"/>
      <c r="D163" s="62"/>
      <c r="E163" s="64"/>
      <c r="F163" s="51"/>
      <c r="G163" s="226" t="str">
        <f>IF(AND(
  SUM(COUNTIF(C$156:C$165,{"Sauen","Sauen M"}))=1,
  COUNTIF(C$156:C$165,"Schwein verworfen")=1,
  SUMPRODUCT((COUNTIF(C$156:C$165,C$156:C$165)&gt;1)*1)=0
),"WAHR","FALSCH")</f>
        <v>FALSCH</v>
      </c>
      <c r="H163" s="52"/>
      <c r="I163" s="53"/>
    </row>
    <row r="164" spans="1:9" x14ac:dyDescent="0.3">
      <c r="A164" s="75" t="str">
        <f>IF(OR(
TRIM(LOWER('Marktstützung - Mastschwein'!$K$20))="mit sauen",
TRIM(LOWER('Marktstützung - Mastschwein'!$K$20))="mit sauen und verworfenen tieren"),
0,""
)</f>
        <v/>
      </c>
      <c r="B164" s="60"/>
      <c r="C164" s="61"/>
      <c r="D164" s="66"/>
      <c r="E164" s="64"/>
      <c r="F164" s="51"/>
      <c r="G164" s="226" t="str">
        <f>IF(AND(
  SUM(COUNTIF(C$156:C$165,{"Sauen","Sauen M"}))=1,
  COUNTIF(C$156:C$165,"Schwein verworfen")=1,
  SUMPRODUCT((COUNTIF(C$156:C$165,C$156:C$165)&gt;1)*1)=0
),"WAHR","FALSCH")</f>
        <v>FALSCH</v>
      </c>
      <c r="H164" s="52"/>
      <c r="I164" s="53"/>
    </row>
    <row r="165" spans="1:9" ht="17.25" thickBot="1" x14ac:dyDescent="0.35">
      <c r="A165" s="75" t="str">
        <f>IF(OR(
TRIM(LOWER('Marktstützung - Mastschwein'!$K$20))="mit sauen",
TRIM(LOWER('Marktstützung - Mastschwein'!$K$20))="mit sauen und verworfenen tieren"),
0,""
)</f>
        <v/>
      </c>
      <c r="B165" s="67"/>
      <c r="C165" s="68"/>
      <c r="D165" s="69"/>
      <c r="E165" s="70"/>
      <c r="F165" s="51"/>
      <c r="G165" s="226" t="str">
        <f>IF(AND(
  SUM(COUNTIF(C$156:C$165,{"Sauen","Sauen M"}))=1,
  COUNTIF(C$156:C$165,"Schwein verworfen")=1,
  SUMPRODUCT((COUNTIF(C$156:C$165,C$156:C$165)&gt;1)*1)=0
),"WAHR","FALSCH")</f>
        <v>FALSCH</v>
      </c>
      <c r="H165" s="52"/>
      <c r="I165" s="53"/>
    </row>
    <row r="166" spans="1:9" ht="150.75" thickBot="1" x14ac:dyDescent="0.35">
      <c r="A166" s="207" t="s">
        <v>305</v>
      </c>
      <c r="B166" s="41" t="s">
        <v>141</v>
      </c>
      <c r="C166" s="42" t="s">
        <v>287</v>
      </c>
      <c r="D166" s="42" t="s">
        <v>134</v>
      </c>
      <c r="E166" s="42" t="s">
        <v>288</v>
      </c>
      <c r="F166" s="42" t="s">
        <v>140</v>
      </c>
      <c r="G166" s="42" t="s">
        <v>289</v>
      </c>
      <c r="H166" s="42" t="s">
        <v>154</v>
      </c>
      <c r="I166" s="43" t="s">
        <v>220</v>
      </c>
    </row>
    <row r="167" spans="1:9" ht="17.25" thickBot="1" x14ac:dyDescent="0.35">
      <c r="A167" s="74" t="str">
        <f>IF(OR(
TRIM(LOWER('Marktstützung - Mastschwein'!$K$21))="mit sauen",
TRIM(LOWER('Marktstützung - Mastschwein'!$K$21))="mit sauen und verworfenen tieren"),
0,""
)</f>
        <v/>
      </c>
      <c r="B167" s="60"/>
      <c r="C167" s="61"/>
      <c r="D167" s="62"/>
      <c r="E167" s="63"/>
      <c r="F167" s="47" t="str">
        <f>IF(OR(
  TRIM(LOWER('Marktstützung - Mastschwein'!$K$21))="mit sauen",
  TRIM(LOWER('Marktstützung - Mastschwein'!$K$21))="mit sauen und verworfenen tieren"),
  'Sauen + verworfen Basis'!F167,
  "")</f>
        <v/>
      </c>
      <c r="G167" s="226" t="str">
        <f>IF(AND(
  SUM(COUNTIF(C$167:C$176,{"Sauen","Sauen M"}))=1,
  COUNTIF(C$167:C$176,"Schwein verworfen")=1,
  SUMPRODUCT((COUNTIF(C$167:C$176,C$167:C$176)&gt;1)*1)=0
),"WAHR","FALSCH")</f>
        <v>FALSCH</v>
      </c>
      <c r="H167" s="49" t="str">
        <f>IF(OR(
  TRIM(LOWER('Marktstützung - Mastschwein'!$K$21))="mit sauen",
  TRIM(LOWER('Marktstützung - Mastschwein'!$K$21))="mit sauen und verworfenen tieren"),
  'Sauen + verworfen Basis'!H167,
  "")</f>
        <v/>
      </c>
      <c r="I167" s="50" t="str">
        <f>IF(OR(
  TRIM(LOWER('Marktstützung - Mastschwein'!$K$21))="mit sauen",
  TRIM(LOWER('Marktstützung - Mastschwein'!$K$21))="mit sauen und verworfenen tieren"),
  'Sauen + verworfen Basis'!I167,
  "")</f>
        <v/>
      </c>
    </row>
    <row r="168" spans="1:9" x14ac:dyDescent="0.3">
      <c r="A168" s="75" t="str">
        <f>IF(OR(
TRIM(LOWER('Marktstützung - Mastschwein'!$K$21))="mit sauen",
TRIM(LOWER('Marktstützung - Mastschwein'!$K$21))="mit sauen und verworfenen tieren"),
0,""
)</f>
        <v/>
      </c>
      <c r="B168" s="60"/>
      <c r="C168" s="61"/>
      <c r="D168" s="62"/>
      <c r="E168" s="64"/>
      <c r="F168" s="51"/>
      <c r="G168" s="226" t="str">
        <f>IF(AND(
  SUM(COUNTIF(C$167:C$176,{"Sauen","Sauen M"}))=1,
  COUNTIF(C$167:C$176,"Schwein verworfen")=1,
  SUMPRODUCT((COUNTIF(C$167:C$176,C$167:C$176)&gt;1)*1)=0
),"WAHR","FALSCH")</f>
        <v>FALSCH</v>
      </c>
      <c r="H168" s="52"/>
      <c r="I168" s="53"/>
    </row>
    <row r="169" spans="1:9" x14ac:dyDescent="0.3">
      <c r="A169" s="75" t="str">
        <f>IF(OR(
TRIM(LOWER('Marktstützung - Mastschwein'!$K$21))="mit sauen",
TRIM(LOWER('Marktstützung - Mastschwein'!$K$21))="mit sauen und verworfenen tieren"),
0,""
)</f>
        <v/>
      </c>
      <c r="B169" s="60"/>
      <c r="C169" s="61"/>
      <c r="D169" s="62"/>
      <c r="E169" s="64"/>
      <c r="F169" s="51"/>
      <c r="G169" s="226" t="str">
        <f>IF(AND(
  SUM(COUNTIF(C$167:C$176,{"Sauen","Sauen M"}))=1,
  COUNTIF(C$167:C$176,"Schwein verworfen")=1,
  SUMPRODUCT((COUNTIF(C$167:C$176,C$167:C$176)&gt;1)*1)=0
),"WAHR","FALSCH")</f>
        <v>FALSCH</v>
      </c>
      <c r="H169" s="52"/>
      <c r="I169" s="53"/>
    </row>
    <row r="170" spans="1:9" x14ac:dyDescent="0.3">
      <c r="A170" s="75" t="str">
        <f>IF(OR(
TRIM(LOWER('Marktstützung - Mastschwein'!$K$21))="mit sauen",
TRIM(LOWER('Marktstützung - Mastschwein'!$K$21))="mit sauen und verworfenen tieren"),
0,""
)</f>
        <v/>
      </c>
      <c r="B170" s="65"/>
      <c r="C170" s="61"/>
      <c r="D170" s="62"/>
      <c r="E170" s="64"/>
      <c r="F170" s="51"/>
      <c r="G170" s="226" t="str">
        <f>IF(AND(
  SUM(COUNTIF(C$167:C$176,{"Sauen","Sauen M"}))=1,
  COUNTIF(C$167:C$176,"Schwein verworfen")=1,
  SUMPRODUCT((COUNTIF(C$167:C$176,C$167:C$176)&gt;1)*1)=0
),"WAHR","FALSCH")</f>
        <v>FALSCH</v>
      </c>
      <c r="H170" s="52"/>
      <c r="I170" s="53"/>
    </row>
    <row r="171" spans="1:9" x14ac:dyDescent="0.3">
      <c r="A171" s="75" t="str">
        <f>IF(OR(
TRIM(LOWER('Marktstützung - Mastschwein'!$K$21))="mit sauen",
TRIM(LOWER('Marktstützung - Mastschwein'!$K$21))="mit sauen und verworfenen tieren"),
0,""
)</f>
        <v/>
      </c>
      <c r="B171" s="65"/>
      <c r="C171" s="61"/>
      <c r="D171" s="62"/>
      <c r="E171" s="64"/>
      <c r="F171" s="51"/>
      <c r="G171" s="226" t="str">
        <f>IF(AND(
  SUM(COUNTIF(C$167:C$176,{"Sauen","Sauen M"}))=1,
  COUNTIF(C$167:C$176,"Schwein verworfen")=1,
  SUMPRODUCT((COUNTIF(C$167:C$176,C$167:C$176)&gt;1)*1)=0
),"WAHR","FALSCH")</f>
        <v>FALSCH</v>
      </c>
      <c r="H171" s="52"/>
      <c r="I171" s="53"/>
    </row>
    <row r="172" spans="1:9" x14ac:dyDescent="0.3">
      <c r="A172" s="75" t="str">
        <f>IF(OR(
TRIM(LOWER('Marktstützung - Mastschwein'!$K$21))="mit sauen",
TRIM(LOWER('Marktstützung - Mastschwein'!$K$21))="mit sauen und verworfenen tieren"),
0,""
)</f>
        <v/>
      </c>
      <c r="B172" s="65"/>
      <c r="C172" s="61"/>
      <c r="D172" s="62"/>
      <c r="E172" s="64"/>
      <c r="F172" s="51"/>
      <c r="G172" s="226" t="str">
        <f>IF(AND(
  SUM(COUNTIF(C$167:C$176,{"Sauen","Sauen M"}))=1,
  COUNTIF(C$167:C$176,"Schwein verworfen")=1,
  SUMPRODUCT((COUNTIF(C$167:C$176,C$167:C$176)&gt;1)*1)=0
),"WAHR","FALSCH")</f>
        <v>FALSCH</v>
      </c>
      <c r="H172" s="52"/>
      <c r="I172" s="53"/>
    </row>
    <row r="173" spans="1:9" x14ac:dyDescent="0.3">
      <c r="A173" s="75" t="str">
        <f>IF(OR(
TRIM(LOWER('Marktstützung - Mastschwein'!$K$21))="mit sauen",
TRIM(LOWER('Marktstützung - Mastschwein'!$K$21))="mit sauen und verworfenen tieren"),
0,""
)</f>
        <v/>
      </c>
      <c r="B173" s="60"/>
      <c r="C173" s="61"/>
      <c r="D173" s="62"/>
      <c r="E173" s="64"/>
      <c r="F173" s="51"/>
      <c r="G173" s="226" t="str">
        <f>IF(AND(
  SUM(COUNTIF(C$167:C$176,{"Sauen","Sauen M"}))=1,
  COUNTIF(C$167:C$176,"Schwein verworfen")=1,
  SUMPRODUCT((COUNTIF(C$167:C$176,C$167:C$176)&gt;1)*1)=0
),"WAHR","FALSCH")</f>
        <v>FALSCH</v>
      </c>
      <c r="H173" s="52"/>
      <c r="I173" s="53"/>
    </row>
    <row r="174" spans="1:9" x14ac:dyDescent="0.3">
      <c r="A174" s="75" t="str">
        <f>IF(OR(
TRIM(LOWER('Marktstützung - Mastschwein'!$K$21))="mit sauen",
TRIM(LOWER('Marktstützung - Mastschwein'!$K$21))="mit sauen und verworfenen tieren"),
0,""
)</f>
        <v/>
      </c>
      <c r="B174" s="60"/>
      <c r="C174" s="61"/>
      <c r="D174" s="62"/>
      <c r="E174" s="64"/>
      <c r="F174" s="51"/>
      <c r="G174" s="226" t="str">
        <f>IF(AND(
  SUM(COUNTIF(C$167:C$176,{"Sauen","Sauen M"}))=1,
  COUNTIF(C$167:C$176,"Schwein verworfen")=1,
  SUMPRODUCT((COUNTIF(C$167:C$176,C$167:C$176)&gt;1)*1)=0
),"WAHR","FALSCH")</f>
        <v>FALSCH</v>
      </c>
      <c r="H174" s="52"/>
      <c r="I174" s="53"/>
    </row>
    <row r="175" spans="1:9" x14ac:dyDescent="0.3">
      <c r="A175" s="75" t="str">
        <f>IF(OR(
TRIM(LOWER('Marktstützung - Mastschwein'!$K$21))="mit sauen",
TRIM(LOWER('Marktstützung - Mastschwein'!$K$21))="mit sauen und verworfenen tieren"),
0,""
)</f>
        <v/>
      </c>
      <c r="B175" s="60"/>
      <c r="C175" s="61"/>
      <c r="D175" s="66"/>
      <c r="E175" s="64"/>
      <c r="F175" s="51"/>
      <c r="G175" s="226" t="str">
        <f>IF(AND(
  SUM(COUNTIF(C$167:C$176,{"Sauen","Sauen M"}))=1,
  COUNTIF(C$167:C$176,"Schwein verworfen")=1,
  SUMPRODUCT((COUNTIF(C$167:C$176,C$167:C$176)&gt;1)*1)=0
),"WAHR","FALSCH")</f>
        <v>FALSCH</v>
      </c>
      <c r="H175" s="52"/>
      <c r="I175" s="53"/>
    </row>
    <row r="176" spans="1:9" ht="17.25" thickBot="1" x14ac:dyDescent="0.35">
      <c r="A176" s="75" t="str">
        <f>IF(OR(
TRIM(LOWER('Marktstützung - Mastschwein'!$K$21))="mit sauen",
TRIM(LOWER('Marktstützung - Mastschwein'!$K$21))="mit sauen und verworfenen tieren"),
0,""
)</f>
        <v/>
      </c>
      <c r="B176" s="67"/>
      <c r="C176" s="68"/>
      <c r="D176" s="69"/>
      <c r="E176" s="70"/>
      <c r="F176" s="51"/>
      <c r="G176" s="226" t="str">
        <f>IF(AND(
  SUM(COUNTIF(C$167:C$176,{"Sauen","Sauen M"}))=1,
  COUNTIF(C$167:C$176,"Schwein verworfen")=1,
  SUMPRODUCT((COUNTIF(C$167:C$176,C$167:C$176)&gt;1)*1)=0
),"WAHR","FALSCH")</f>
        <v>FALSCH</v>
      </c>
      <c r="H176" s="52"/>
      <c r="I176" s="53"/>
    </row>
    <row r="177" spans="1:9" ht="136.5" thickBot="1" x14ac:dyDescent="0.35">
      <c r="A177" s="207" t="s">
        <v>306</v>
      </c>
      <c r="B177" s="41" t="s">
        <v>141</v>
      </c>
      <c r="C177" s="42" t="s">
        <v>287</v>
      </c>
      <c r="D177" s="42" t="s">
        <v>134</v>
      </c>
      <c r="E177" s="42" t="s">
        <v>288</v>
      </c>
      <c r="F177" s="42" t="s">
        <v>140</v>
      </c>
      <c r="G177" s="42" t="s">
        <v>289</v>
      </c>
      <c r="H177" s="42" t="s">
        <v>154</v>
      </c>
      <c r="I177" s="43" t="s">
        <v>220</v>
      </c>
    </row>
    <row r="178" spans="1:9" ht="17.25" thickBot="1" x14ac:dyDescent="0.35">
      <c r="A178" s="74" t="str">
        <f>IF(OR(
TRIM(LOWER('Marktstützung - Mastschwein'!$K$22))="mit sauen",
TRIM(LOWER('Marktstützung - Mastschwein'!$K$22))="mit sauen und verworfenen tieren"),
0,""
)</f>
        <v/>
      </c>
      <c r="B178" s="60"/>
      <c r="C178" s="61"/>
      <c r="D178" s="62"/>
      <c r="E178" s="63"/>
      <c r="F178" s="47" t="str">
        <f>IF(OR(
  TRIM(LOWER('Marktstützung - Mastschwein'!$K$22))="mit sauen",
  TRIM(LOWER('Marktstützung - Mastschwein'!$K$22))="mit sauen und verworfenen tieren"),
  'Sauen + verworfen Basis'!F178,
  "")</f>
        <v/>
      </c>
      <c r="G178" s="226" t="str">
        <f>IF(AND(
  SUM(COUNTIF(C$178:C$187,{"Sauen","Sauen M"}))=1,
  COUNTIF(C$178:C$187,"Schwein verworfen")=1,
  SUMPRODUCT((COUNTIF(C$178:C$187,C$178:C$187)&gt;1)*1)=0
),"WAHR","FALSCH")</f>
        <v>FALSCH</v>
      </c>
      <c r="H178" s="49" t="str">
        <f>IF(OR(
  TRIM(LOWER('Marktstützung - Mastschwein'!$K$22))="mit sauen",
  TRIM(LOWER('Marktstützung - Mastschwein'!$K$22))="mit sauen und verworfenen tieren"),
  'Sauen + verworfen Basis'!H178,
  "")</f>
        <v/>
      </c>
      <c r="I178" s="50" t="str">
        <f>IF(OR(
  TRIM(LOWER('Marktstützung - Mastschwein'!$K$22))="mit sauen",
  TRIM(LOWER('Marktstützung - Mastschwein'!$K$22))="mit sauen und verworfenen tieren"),
  'Sauen + verworfen Basis'!I178,
  "")</f>
        <v/>
      </c>
    </row>
    <row r="179" spans="1:9" x14ac:dyDescent="0.3">
      <c r="A179" s="75" t="str">
        <f>IF(OR(
TRIM(LOWER('Marktstützung - Mastschwein'!$K$22))="mit sauen",
TRIM(LOWER('Marktstützung - Mastschwein'!$K$22))="mit sauen und verworfenen tieren"),
0,""
)</f>
        <v/>
      </c>
      <c r="B179" s="60"/>
      <c r="C179" s="61"/>
      <c r="D179" s="62"/>
      <c r="E179" s="64"/>
      <c r="F179" s="51"/>
      <c r="G179" s="226" t="str">
        <f>IF(AND(
  SUM(COUNTIF(C$178:C$187,{"Sauen","Sauen M"}))=1,
  COUNTIF(C$178:C$187,"Schwein verworfen")=1,
  SUMPRODUCT((COUNTIF(C$178:C$187,C$178:C$187)&gt;1)*1)=0
),"WAHR","FALSCH")</f>
        <v>FALSCH</v>
      </c>
      <c r="H179" s="52"/>
      <c r="I179" s="53"/>
    </row>
    <row r="180" spans="1:9" x14ac:dyDescent="0.3">
      <c r="A180" s="75" t="str">
        <f>IF(OR(
TRIM(LOWER('Marktstützung - Mastschwein'!$K$22))="mit sauen",
TRIM(LOWER('Marktstützung - Mastschwein'!$K$22))="mit sauen und verworfenen tieren"),
0,""
)</f>
        <v/>
      </c>
      <c r="B180" s="60"/>
      <c r="C180" s="61"/>
      <c r="D180" s="62"/>
      <c r="E180" s="64"/>
      <c r="F180" s="51"/>
      <c r="G180" s="226" t="str">
        <f>IF(AND(
  SUM(COUNTIF(C$178:C$187,{"Sauen","Sauen M"}))=1,
  COUNTIF(C$178:C$187,"Schwein verworfen")=1,
  SUMPRODUCT((COUNTIF(C$178:C$187,C$178:C$187)&gt;1)*1)=0
),"WAHR","FALSCH")</f>
        <v>FALSCH</v>
      </c>
      <c r="H180" s="52"/>
      <c r="I180" s="53"/>
    </row>
    <row r="181" spans="1:9" x14ac:dyDescent="0.3">
      <c r="A181" s="75" t="str">
        <f>IF(OR(
TRIM(LOWER('Marktstützung - Mastschwein'!$K$22))="mit sauen",
TRIM(LOWER('Marktstützung - Mastschwein'!$K$22))="mit sauen und verworfenen tieren"),
0,""
)</f>
        <v/>
      </c>
      <c r="B181" s="65"/>
      <c r="C181" s="61"/>
      <c r="D181" s="62"/>
      <c r="E181" s="64"/>
      <c r="F181" s="51"/>
      <c r="G181" s="226" t="str">
        <f>IF(AND(
  SUM(COUNTIF(C$178:C$187,{"Sauen","Sauen M"}))=1,
  COUNTIF(C$178:C$187,"Schwein verworfen")=1,
  SUMPRODUCT((COUNTIF(C$178:C$187,C$178:C$187)&gt;1)*1)=0
),"WAHR","FALSCH")</f>
        <v>FALSCH</v>
      </c>
      <c r="H181" s="52"/>
      <c r="I181" s="53"/>
    </row>
    <row r="182" spans="1:9" x14ac:dyDescent="0.3">
      <c r="A182" s="75" t="str">
        <f>IF(OR(
TRIM(LOWER('Marktstützung - Mastschwein'!$K$22))="mit sauen",
TRIM(LOWER('Marktstützung - Mastschwein'!$K$22))="mit sauen und verworfenen tieren"),
0,""
)</f>
        <v/>
      </c>
      <c r="B182" s="65"/>
      <c r="C182" s="61"/>
      <c r="D182" s="62"/>
      <c r="E182" s="64"/>
      <c r="F182" s="51"/>
      <c r="G182" s="226" t="str">
        <f>IF(AND(
  SUM(COUNTIF(C$178:C$187,{"Sauen","Sauen M"}))=1,
  COUNTIF(C$178:C$187,"Schwein verworfen")=1,
  SUMPRODUCT((COUNTIF(C$178:C$187,C$178:C$187)&gt;1)*1)=0
),"WAHR","FALSCH")</f>
        <v>FALSCH</v>
      </c>
      <c r="H182" s="52"/>
      <c r="I182" s="53"/>
    </row>
    <row r="183" spans="1:9" x14ac:dyDescent="0.3">
      <c r="A183" s="75" t="str">
        <f>IF(OR(
TRIM(LOWER('Marktstützung - Mastschwein'!$K$22))="mit sauen",
TRIM(LOWER('Marktstützung - Mastschwein'!$K$22))="mit sauen und verworfenen tieren"),
0,""
)</f>
        <v/>
      </c>
      <c r="B183" s="65"/>
      <c r="C183" s="61"/>
      <c r="D183" s="62"/>
      <c r="E183" s="64"/>
      <c r="F183" s="51"/>
      <c r="G183" s="226" t="str">
        <f>IF(AND(
  SUM(COUNTIF(C$178:C$187,{"Sauen","Sauen M"}))=1,
  COUNTIF(C$178:C$187,"Schwein verworfen")=1,
  SUMPRODUCT((COUNTIF(C$178:C$187,C$178:C$187)&gt;1)*1)=0
),"WAHR","FALSCH")</f>
        <v>FALSCH</v>
      </c>
      <c r="H183" s="52"/>
      <c r="I183" s="53"/>
    </row>
    <row r="184" spans="1:9" x14ac:dyDescent="0.3">
      <c r="A184" s="75" t="str">
        <f>IF(OR(
TRIM(LOWER('Marktstützung - Mastschwein'!$K$22))="mit sauen",
TRIM(LOWER('Marktstützung - Mastschwein'!$K$22))="mit sauen und verworfenen tieren"),
0,""
)</f>
        <v/>
      </c>
      <c r="B184" s="60"/>
      <c r="C184" s="61"/>
      <c r="D184" s="62"/>
      <c r="E184" s="64"/>
      <c r="F184" s="51"/>
      <c r="G184" s="226" t="str">
        <f>IF(AND(
  SUM(COUNTIF(C$178:C$187,{"Sauen","Sauen M"}))=1,
  COUNTIF(C$178:C$187,"Schwein verworfen")=1,
  SUMPRODUCT((COUNTIF(C$178:C$187,C$178:C$187)&gt;1)*1)=0
),"WAHR","FALSCH")</f>
        <v>FALSCH</v>
      </c>
      <c r="H184" s="52"/>
      <c r="I184" s="53"/>
    </row>
    <row r="185" spans="1:9" x14ac:dyDescent="0.3">
      <c r="A185" s="75" t="str">
        <f>IF(OR(
TRIM(LOWER('Marktstützung - Mastschwein'!$K$22))="mit sauen",
TRIM(LOWER('Marktstützung - Mastschwein'!$K$22))="mit sauen und verworfenen tieren"),
0,""
)</f>
        <v/>
      </c>
      <c r="B185" s="60"/>
      <c r="C185" s="61"/>
      <c r="D185" s="62"/>
      <c r="E185" s="64"/>
      <c r="F185" s="51"/>
      <c r="G185" s="226" t="str">
        <f>IF(AND(
  SUM(COUNTIF(C$178:C$187,{"Sauen","Sauen M"}))=1,
  COUNTIF(C$178:C$187,"Schwein verworfen")=1,
  SUMPRODUCT((COUNTIF(C$178:C$187,C$178:C$187)&gt;1)*1)=0
),"WAHR","FALSCH")</f>
        <v>FALSCH</v>
      </c>
      <c r="H185" s="52"/>
      <c r="I185" s="53"/>
    </row>
    <row r="186" spans="1:9" x14ac:dyDescent="0.3">
      <c r="A186" s="75" t="str">
        <f>IF(OR(
TRIM(LOWER('Marktstützung - Mastschwein'!$K$22))="mit sauen",
TRIM(LOWER('Marktstützung - Mastschwein'!$K$22))="mit sauen und verworfenen tieren"),
0,""
)</f>
        <v/>
      </c>
      <c r="B186" s="60"/>
      <c r="C186" s="61"/>
      <c r="D186" s="66"/>
      <c r="E186" s="64"/>
      <c r="F186" s="51"/>
      <c r="G186" s="226" t="str">
        <f>IF(AND(
  SUM(COUNTIF(C$178:C$187,{"Sauen","Sauen M"}))=1,
  COUNTIF(C$178:C$187,"Schwein verworfen")=1,
  SUMPRODUCT((COUNTIF(C$178:C$187,C$178:C$187)&gt;1)*1)=0
),"WAHR","FALSCH")</f>
        <v>FALSCH</v>
      </c>
      <c r="H186" s="52"/>
      <c r="I186" s="53"/>
    </row>
    <row r="187" spans="1:9" ht="17.25" thickBot="1" x14ac:dyDescent="0.35">
      <c r="A187" s="75" t="str">
        <f>IF(OR(
TRIM(LOWER('Marktstützung - Mastschwein'!$K$22))="mit sauen",
TRIM(LOWER('Marktstützung - Mastschwein'!$K$22))="mit sauen und verworfenen tieren"),
0,""
)</f>
        <v/>
      </c>
      <c r="B187" s="67"/>
      <c r="C187" s="68"/>
      <c r="D187" s="69"/>
      <c r="E187" s="70"/>
      <c r="F187" s="51"/>
      <c r="G187" s="226" t="str">
        <f>IF(AND(
  SUM(COUNTIF(C$178:C$187,{"Sauen","Sauen M"}))=1,
  COUNTIF(C$178:C$187,"Schwein verworfen")=1,
  SUMPRODUCT((COUNTIF(C$178:C$187,C$178:C$187)&gt;1)*1)=0
),"WAHR","FALSCH")</f>
        <v>FALSCH</v>
      </c>
      <c r="H187" s="52"/>
      <c r="I187" s="53"/>
    </row>
    <row r="188" spans="1:9" ht="147.75" thickBot="1" x14ac:dyDescent="0.35">
      <c r="A188" s="207" t="s">
        <v>307</v>
      </c>
      <c r="B188" s="41" t="s">
        <v>141</v>
      </c>
      <c r="C188" s="42" t="s">
        <v>287</v>
      </c>
      <c r="D188" s="42" t="s">
        <v>134</v>
      </c>
      <c r="E188" s="42" t="s">
        <v>288</v>
      </c>
      <c r="F188" s="42" t="s">
        <v>140</v>
      </c>
      <c r="G188" s="42" t="s">
        <v>289</v>
      </c>
      <c r="H188" s="42" t="s">
        <v>154</v>
      </c>
      <c r="I188" s="43" t="s">
        <v>220</v>
      </c>
    </row>
    <row r="189" spans="1:9" ht="17.25" thickBot="1" x14ac:dyDescent="0.35">
      <c r="A189" s="74" t="str">
        <f>IF(OR(
TRIM(LOWER('Marktstützung - Mastschwein'!$K$23))="mit sauen",
TRIM(LOWER('Marktstützung - Mastschwein'!$K$23))="mit sauen und verworfenen tieren"),
0,""
)</f>
        <v/>
      </c>
      <c r="B189" s="60"/>
      <c r="C189" s="61"/>
      <c r="D189" s="62"/>
      <c r="E189" s="63"/>
      <c r="F189" s="47" t="str">
        <f>IF(OR(
  TRIM(LOWER('Marktstützung - Mastschwein'!$K$23))="mit sauen",
  TRIM(LOWER('Marktstützung - Mastschwein'!$K$23))="mit sauen und verworfenen tieren"),
  'Sauen + verworfen Basis'!F189,
  "")</f>
        <v/>
      </c>
      <c r="G189" s="226" t="str">
        <f>IF(AND(
  SUM(COUNTIF(C$189:C$198,{"Sauen","Sauen M"}))=1,
  COUNTIF(C$189:C$198,"Schwein verworfen")=1,
  SUMPRODUCT((COUNTIF(C$189:C$198,C$189:C$198)&gt;1)*1)=0
),"WAHR","FALSCH")</f>
        <v>FALSCH</v>
      </c>
      <c r="H189" s="49" t="str">
        <f>IF(OR(
  TRIM(LOWER('Marktstützung - Mastschwein'!$K$23))="mit sauen",
  TRIM(LOWER('Marktstützung - Mastschwein'!$K$23))="mit sauen und verworfenen tieren"),
  'Sauen + verworfen Basis'!H189,
  "")</f>
        <v/>
      </c>
      <c r="I189" s="50" t="str">
        <f>IF(OR(
  TRIM(LOWER('Marktstützung - Mastschwein'!$K$23))="mit sauen",
  TRIM(LOWER('Marktstützung - Mastschwein'!$K$23))="mit sauen und verworfenen tieren"),
  'Sauen + verworfen Basis'!I189,
  "")</f>
        <v/>
      </c>
    </row>
    <row r="190" spans="1:9" x14ac:dyDescent="0.3">
      <c r="A190" s="75" t="str">
        <f>IF(OR(
TRIM(LOWER('Marktstützung - Mastschwein'!$K$23))="mit sauen",
TRIM(LOWER('Marktstützung - Mastschwein'!$K$23))="mit sauen und verworfenen tieren"),
0,""
)</f>
        <v/>
      </c>
      <c r="B190" s="60"/>
      <c r="C190" s="61"/>
      <c r="D190" s="62"/>
      <c r="E190" s="64"/>
      <c r="F190" s="51"/>
      <c r="G190" s="226" t="str">
        <f>IF(AND(
  SUM(COUNTIF(C$189:C$198,{"Sauen","Sauen M"}))=1,
  COUNTIF(C$189:C$198,"Schwein verworfen")=1,
  SUMPRODUCT((COUNTIF(C$189:C$198,C$189:C$198)&gt;1)*1)=0
),"WAHR","FALSCH")</f>
        <v>FALSCH</v>
      </c>
      <c r="H190" s="52"/>
      <c r="I190" s="53"/>
    </row>
    <row r="191" spans="1:9" x14ac:dyDescent="0.3">
      <c r="A191" s="75" t="str">
        <f>IF(OR(
TRIM(LOWER('Marktstützung - Mastschwein'!$K$23))="mit sauen",
TRIM(LOWER('Marktstützung - Mastschwein'!$K$23))="mit sauen und verworfenen tieren"),
0,""
)</f>
        <v/>
      </c>
      <c r="B191" s="60"/>
      <c r="C191" s="61"/>
      <c r="D191" s="62"/>
      <c r="E191" s="64"/>
      <c r="F191" s="51"/>
      <c r="G191" s="226" t="str">
        <f>IF(AND(
  SUM(COUNTIF(C$189:C$198,{"Sauen","Sauen M"}))=1,
  COUNTIF(C$189:C$198,"Schwein verworfen")=1,
  SUMPRODUCT((COUNTIF(C$189:C$198,C$189:C$198)&gt;1)*1)=0
),"WAHR","FALSCH")</f>
        <v>FALSCH</v>
      </c>
      <c r="H191" s="52"/>
      <c r="I191" s="53"/>
    </row>
    <row r="192" spans="1:9" x14ac:dyDescent="0.3">
      <c r="A192" s="75" t="str">
        <f>IF(OR(
TRIM(LOWER('Marktstützung - Mastschwein'!$K$23))="mit sauen",
TRIM(LOWER('Marktstützung - Mastschwein'!$K$23))="mit sauen und verworfenen tieren"),
0,""
)</f>
        <v/>
      </c>
      <c r="B192" s="65"/>
      <c r="C192" s="61"/>
      <c r="D192" s="62"/>
      <c r="E192" s="64"/>
      <c r="F192" s="51"/>
      <c r="G192" s="226" t="str">
        <f>IF(AND(
  SUM(COUNTIF(C$189:C$198,{"Sauen","Sauen M"}))=1,
  COUNTIF(C$189:C$198,"Schwein verworfen")=1,
  SUMPRODUCT((COUNTIF(C$189:C$198,C$189:C$198)&gt;1)*1)=0
),"WAHR","FALSCH")</f>
        <v>FALSCH</v>
      </c>
      <c r="H192" s="52"/>
      <c r="I192" s="53"/>
    </row>
    <row r="193" spans="1:9" x14ac:dyDescent="0.3">
      <c r="A193" s="75" t="str">
        <f>IF(OR(
TRIM(LOWER('Marktstützung - Mastschwein'!$K$23))="mit sauen",
TRIM(LOWER('Marktstützung - Mastschwein'!$K$23))="mit sauen und verworfenen tieren"),
0,""
)</f>
        <v/>
      </c>
      <c r="B193" s="65"/>
      <c r="C193" s="61"/>
      <c r="D193" s="62"/>
      <c r="E193" s="64"/>
      <c r="F193" s="51"/>
      <c r="G193" s="226" t="str">
        <f>IF(AND(
  SUM(COUNTIF(C$189:C$198,{"Sauen","Sauen M"}))=1,
  COUNTIF(C$189:C$198,"Schwein verworfen")=1,
  SUMPRODUCT((COUNTIF(C$189:C$198,C$189:C$198)&gt;1)*1)=0
),"WAHR","FALSCH")</f>
        <v>FALSCH</v>
      </c>
      <c r="H193" s="52"/>
      <c r="I193" s="53"/>
    </row>
    <row r="194" spans="1:9" x14ac:dyDescent="0.3">
      <c r="A194" s="75" t="str">
        <f>IF(OR(
TRIM(LOWER('Marktstützung - Mastschwein'!$K$23))="mit sauen",
TRIM(LOWER('Marktstützung - Mastschwein'!$K$23))="mit sauen und verworfenen tieren"),
0,""
)</f>
        <v/>
      </c>
      <c r="B194" s="65"/>
      <c r="C194" s="61"/>
      <c r="D194" s="62"/>
      <c r="E194" s="64"/>
      <c r="F194" s="51"/>
      <c r="G194" s="226" t="str">
        <f>IF(AND(
  SUM(COUNTIF(C$189:C$198,{"Sauen","Sauen M"}))=1,
  COUNTIF(C$189:C$198,"Schwein verworfen")=1,
  SUMPRODUCT((COUNTIF(C$189:C$198,C$189:C$198)&gt;1)*1)=0
),"WAHR","FALSCH")</f>
        <v>FALSCH</v>
      </c>
      <c r="H194" s="52"/>
      <c r="I194" s="53"/>
    </row>
    <row r="195" spans="1:9" x14ac:dyDescent="0.3">
      <c r="A195" s="75" t="str">
        <f>IF(OR(
TRIM(LOWER('Marktstützung - Mastschwein'!$K$23))="mit sauen",
TRIM(LOWER('Marktstützung - Mastschwein'!$K$23))="mit sauen und verworfenen tieren"),
0,""
)</f>
        <v/>
      </c>
      <c r="B195" s="60"/>
      <c r="C195" s="61"/>
      <c r="D195" s="62"/>
      <c r="E195" s="64"/>
      <c r="F195" s="51"/>
      <c r="G195" s="226" t="str">
        <f>IF(AND(
  SUM(COUNTIF(C$189:C$198,{"Sauen","Sauen M"}))=1,
  COUNTIF(C$189:C$198,"Schwein verworfen")=1,
  SUMPRODUCT((COUNTIF(C$189:C$198,C$189:C$198)&gt;1)*1)=0
),"WAHR","FALSCH")</f>
        <v>FALSCH</v>
      </c>
      <c r="H195" s="52"/>
      <c r="I195" s="53"/>
    </row>
    <row r="196" spans="1:9" x14ac:dyDescent="0.3">
      <c r="A196" s="75" t="str">
        <f>IF(OR(
TRIM(LOWER('Marktstützung - Mastschwein'!$K$23))="mit sauen",
TRIM(LOWER('Marktstützung - Mastschwein'!$K$23))="mit sauen und verworfenen tieren"),
0,""
)</f>
        <v/>
      </c>
      <c r="B196" s="60"/>
      <c r="C196" s="61"/>
      <c r="D196" s="62"/>
      <c r="E196" s="64"/>
      <c r="F196" s="51"/>
      <c r="G196" s="226" t="str">
        <f>IF(AND(
  SUM(COUNTIF(C$189:C$198,{"Sauen","Sauen M"}))=1,
  COUNTIF(C$189:C$198,"Schwein verworfen")=1,
  SUMPRODUCT((COUNTIF(C$189:C$198,C$189:C$198)&gt;1)*1)=0
),"WAHR","FALSCH")</f>
        <v>FALSCH</v>
      </c>
      <c r="H196" s="52"/>
      <c r="I196" s="53"/>
    </row>
    <row r="197" spans="1:9" x14ac:dyDescent="0.3">
      <c r="A197" s="75" t="str">
        <f>IF(OR(
TRIM(LOWER('Marktstützung - Mastschwein'!$K$23))="mit sauen",
TRIM(LOWER('Marktstützung - Mastschwein'!$K$23))="mit sauen und verworfenen tieren"),
0,""
)</f>
        <v/>
      </c>
      <c r="B197" s="60"/>
      <c r="C197" s="61"/>
      <c r="D197" s="66"/>
      <c r="E197" s="64"/>
      <c r="F197" s="51"/>
      <c r="G197" s="226" t="str">
        <f>IF(AND(
  SUM(COUNTIF(C$189:C$198,{"Sauen","Sauen M"}))=1,
  COUNTIF(C$189:C$198,"Schwein verworfen")=1,
  SUMPRODUCT((COUNTIF(C$189:C$198,C$189:C$198)&gt;1)*1)=0
),"WAHR","FALSCH")</f>
        <v>FALSCH</v>
      </c>
      <c r="H197" s="52"/>
      <c r="I197" s="53"/>
    </row>
    <row r="198" spans="1:9" ht="17.25" thickBot="1" x14ac:dyDescent="0.35">
      <c r="A198" s="75" t="str">
        <f>IF(OR(
TRIM(LOWER('Marktstützung - Mastschwein'!$K$23))="mit sauen",
TRIM(LOWER('Marktstützung - Mastschwein'!$K$23))="mit sauen und verworfenen tieren"),
0,""
)</f>
        <v/>
      </c>
      <c r="B198" s="67"/>
      <c r="C198" s="68"/>
      <c r="D198" s="69"/>
      <c r="E198" s="70"/>
      <c r="F198" s="51"/>
      <c r="G198" s="226" t="str">
        <f>IF(AND(
  SUM(COUNTIF(C$189:C$198,{"Sauen","Sauen M"}))=1,
  COUNTIF(C$189:C$198,"Schwein verworfen")=1,
  SUMPRODUCT((COUNTIF(C$189:C$198,C$189:C$198)&gt;1)*1)=0
),"WAHR","FALSCH")</f>
        <v>FALSCH</v>
      </c>
      <c r="H198" s="52"/>
      <c r="I198" s="53"/>
    </row>
    <row r="199" spans="1:9" ht="155.25" thickBot="1" x14ac:dyDescent="0.35">
      <c r="A199" s="207" t="s">
        <v>308</v>
      </c>
      <c r="B199" s="41" t="s">
        <v>141</v>
      </c>
      <c r="C199" s="42" t="s">
        <v>287</v>
      </c>
      <c r="D199" s="42" t="s">
        <v>134</v>
      </c>
      <c r="E199" s="42" t="s">
        <v>288</v>
      </c>
      <c r="F199" s="42" t="s">
        <v>140</v>
      </c>
      <c r="G199" s="42" t="s">
        <v>289</v>
      </c>
      <c r="H199" s="42" t="s">
        <v>154</v>
      </c>
      <c r="I199" s="43" t="s">
        <v>220</v>
      </c>
    </row>
    <row r="200" spans="1:9" ht="17.25" thickBot="1" x14ac:dyDescent="0.35">
      <c r="A200" s="74" t="str">
        <f>IF(OR(
TRIM(LOWER('Marktstützung - Mastschwein'!$K$24))="mit sauen",
TRIM(LOWER('Marktstützung - Mastschwein'!$K$24))="mit sauen und verworfenen tieren"),
0,""
)</f>
        <v/>
      </c>
      <c r="B200" s="60"/>
      <c r="C200" s="61"/>
      <c r="D200" s="62"/>
      <c r="E200" s="63"/>
      <c r="F200" s="47" t="str">
        <f>IF(OR(
  TRIM(LOWER('Marktstützung - Mastschwein'!$K$24))="mit sauen",
  TRIM(LOWER('Marktstützung - Mastschwein'!$K$24))="mit sauen und verworfenen tieren"),
  'Sauen + verworfen Basis'!F200,
  "")</f>
        <v/>
      </c>
      <c r="G200" s="226" t="str">
        <f>IF(AND(
  SUM(COUNTIF(C$200:C$209,{"Sauen","Sauen M"}))=1,
  COUNTIF(C$200:C$209,"Schwein verworfen")=1,
  SUMPRODUCT((COUNTIF(C$200:C$209,C$200:C$209)&gt;1)*1)=0
),"WAHR","FALSCH")</f>
        <v>FALSCH</v>
      </c>
      <c r="H200" s="49" t="str">
        <f>IF(OR(
  TRIM(LOWER('Marktstützung - Mastschwein'!$K$24))="mit sauen",
  TRIM(LOWER('Marktstützung - Mastschwein'!$K$24))="mit sauen und verworfenen tieren"),
  'Sauen + verworfen Basis'!H200,
  "")</f>
        <v/>
      </c>
      <c r="I200" s="50" t="str">
        <f>IF(OR(
  TRIM(LOWER('Marktstützung - Mastschwein'!$K$24))="mit sauen",
  TRIM(LOWER('Marktstützung - Mastschwein'!$K$24))="mit sauen und verworfenen tieren"),
  'Sauen + verworfen Basis'!I200,
  "")</f>
        <v/>
      </c>
    </row>
    <row r="201" spans="1:9" x14ac:dyDescent="0.3">
      <c r="A201" s="75" t="str">
        <f>IF(OR(
TRIM(LOWER('Marktstützung - Mastschwein'!$K$24))="mit sauen",
TRIM(LOWER('Marktstützung - Mastschwein'!$K$24))="mit sauen und verworfenen tieren"),
0,""
)</f>
        <v/>
      </c>
      <c r="B201" s="60"/>
      <c r="C201" s="61"/>
      <c r="D201" s="62"/>
      <c r="E201" s="64"/>
      <c r="F201" s="51"/>
      <c r="G201" s="226" t="str">
        <f>IF(AND(
  SUM(COUNTIF(C$200:C$209,{"Sauen","Sauen M"}))=1,
  COUNTIF(C$200:C$209,"Schwein verworfen")=1,
  SUMPRODUCT((COUNTIF(C$200:C$209,C$200:C$209)&gt;1)*1)=0
),"WAHR","FALSCH")</f>
        <v>FALSCH</v>
      </c>
      <c r="H201" s="52"/>
      <c r="I201" s="53"/>
    </row>
    <row r="202" spans="1:9" x14ac:dyDescent="0.3">
      <c r="A202" s="75" t="str">
        <f>IF(OR(
TRIM(LOWER('Marktstützung - Mastschwein'!$K$24))="mit sauen",
TRIM(LOWER('Marktstützung - Mastschwein'!$K$24))="mit sauen und verworfenen tieren"),
0,""
)</f>
        <v/>
      </c>
      <c r="B202" s="60"/>
      <c r="C202" s="61"/>
      <c r="D202" s="62"/>
      <c r="E202" s="64"/>
      <c r="F202" s="51"/>
      <c r="G202" s="226" t="str">
        <f>IF(AND(
  SUM(COUNTIF(C$200:C$209,{"Sauen","Sauen M"}))=1,
  COUNTIF(C$200:C$209,"Schwein verworfen")=1,
  SUMPRODUCT((COUNTIF(C$200:C$209,C$200:C$209)&gt;1)*1)=0
),"WAHR","FALSCH")</f>
        <v>FALSCH</v>
      </c>
      <c r="H202" s="52"/>
      <c r="I202" s="53"/>
    </row>
    <row r="203" spans="1:9" x14ac:dyDescent="0.3">
      <c r="A203" s="75" t="str">
        <f>IF(OR(
TRIM(LOWER('Marktstützung - Mastschwein'!$K$24))="mit sauen",
TRIM(LOWER('Marktstützung - Mastschwein'!$K$24))="mit sauen und verworfenen tieren"),
0,""
)</f>
        <v/>
      </c>
      <c r="B203" s="65"/>
      <c r="C203" s="61"/>
      <c r="D203" s="62"/>
      <c r="E203" s="64"/>
      <c r="F203" s="51"/>
      <c r="G203" s="226" t="str">
        <f>IF(AND(
  SUM(COUNTIF(C$200:C$209,{"Sauen","Sauen M"}))=1,
  COUNTIF(C$200:C$209,"Schwein verworfen")=1,
  SUMPRODUCT((COUNTIF(C$200:C$209,C$200:C$209)&gt;1)*1)=0
),"WAHR","FALSCH")</f>
        <v>FALSCH</v>
      </c>
      <c r="H203" s="52"/>
      <c r="I203" s="53"/>
    </row>
    <row r="204" spans="1:9" x14ac:dyDescent="0.3">
      <c r="A204" s="75" t="str">
        <f>IF(OR(
TRIM(LOWER('Marktstützung - Mastschwein'!$K$24))="mit sauen",
TRIM(LOWER('Marktstützung - Mastschwein'!$K$24))="mit sauen und verworfenen tieren"),
0,""
)</f>
        <v/>
      </c>
      <c r="B204" s="65"/>
      <c r="C204" s="61"/>
      <c r="D204" s="62"/>
      <c r="E204" s="64"/>
      <c r="F204" s="51"/>
      <c r="G204" s="226" t="str">
        <f>IF(AND(
  SUM(COUNTIF(C$200:C$209,{"Sauen","Sauen M"}))=1,
  COUNTIF(C$200:C$209,"Schwein verworfen")=1,
  SUMPRODUCT((COUNTIF(C$200:C$209,C$200:C$209)&gt;1)*1)=0
),"WAHR","FALSCH")</f>
        <v>FALSCH</v>
      </c>
      <c r="H204" s="52"/>
      <c r="I204" s="53"/>
    </row>
    <row r="205" spans="1:9" x14ac:dyDescent="0.3">
      <c r="A205" s="75" t="str">
        <f>IF(OR(
TRIM(LOWER('Marktstützung - Mastschwein'!$K$24))="mit sauen",
TRIM(LOWER('Marktstützung - Mastschwein'!$K$24))="mit sauen und verworfenen tieren"),
0,""
)</f>
        <v/>
      </c>
      <c r="B205" s="65"/>
      <c r="C205" s="61"/>
      <c r="D205" s="62"/>
      <c r="E205" s="64"/>
      <c r="F205" s="51"/>
      <c r="G205" s="226" t="str">
        <f>IF(AND(
  SUM(COUNTIF(C$200:C$209,{"Sauen","Sauen M"}))=1,
  COUNTIF(C$200:C$209,"Schwein verworfen")=1,
  SUMPRODUCT((COUNTIF(C$200:C$209,C$200:C$209)&gt;1)*1)=0
),"WAHR","FALSCH")</f>
        <v>FALSCH</v>
      </c>
      <c r="H205" s="52"/>
      <c r="I205" s="53"/>
    </row>
    <row r="206" spans="1:9" x14ac:dyDescent="0.3">
      <c r="A206" s="75" t="str">
        <f>IF(OR(
TRIM(LOWER('Marktstützung - Mastschwein'!$K$24))="mit sauen",
TRIM(LOWER('Marktstützung - Mastschwein'!$K$24))="mit sauen und verworfenen tieren"),
0,""
)</f>
        <v/>
      </c>
      <c r="B206" s="60"/>
      <c r="C206" s="61"/>
      <c r="D206" s="62"/>
      <c r="E206" s="64"/>
      <c r="F206" s="51"/>
      <c r="G206" s="226" t="str">
        <f>IF(AND(
  SUM(COUNTIF(C$200:C$209,{"Sauen","Sauen M"}))=1,
  COUNTIF(C$200:C$209,"Schwein verworfen")=1,
  SUMPRODUCT((COUNTIF(C$200:C$209,C$200:C$209)&gt;1)*1)=0
),"WAHR","FALSCH")</f>
        <v>FALSCH</v>
      </c>
      <c r="H206" s="52"/>
      <c r="I206" s="53"/>
    </row>
    <row r="207" spans="1:9" x14ac:dyDescent="0.3">
      <c r="A207" s="75" t="str">
        <f>IF(OR(
TRIM(LOWER('Marktstützung - Mastschwein'!$K$24))="mit sauen",
TRIM(LOWER('Marktstützung - Mastschwein'!$K$24))="mit sauen und verworfenen tieren"),
0,""
)</f>
        <v/>
      </c>
      <c r="B207" s="60"/>
      <c r="C207" s="61"/>
      <c r="D207" s="62"/>
      <c r="E207" s="64"/>
      <c r="F207" s="51"/>
      <c r="G207" s="226" t="str">
        <f>IF(AND(
  SUM(COUNTIF(C$200:C$209,{"Sauen","Sauen M"}))=1,
  COUNTIF(C$200:C$209,"Schwein verworfen")=1,
  SUMPRODUCT((COUNTIF(C$200:C$209,C$200:C$209)&gt;1)*1)=0
),"WAHR","FALSCH")</f>
        <v>FALSCH</v>
      </c>
      <c r="H207" s="52"/>
      <c r="I207" s="53"/>
    </row>
    <row r="208" spans="1:9" x14ac:dyDescent="0.3">
      <c r="A208" s="75" t="str">
        <f>IF(OR(
TRIM(LOWER('Marktstützung - Mastschwein'!$K$24))="mit sauen",
TRIM(LOWER('Marktstützung - Mastschwein'!$K$24))="mit sauen und verworfenen tieren"),
0,""
)</f>
        <v/>
      </c>
      <c r="B208" s="60"/>
      <c r="C208" s="61"/>
      <c r="D208" s="66"/>
      <c r="E208" s="64"/>
      <c r="F208" s="51"/>
      <c r="G208" s="226" t="str">
        <f>IF(AND(
  SUM(COUNTIF(C$200:C$209,{"Sauen","Sauen M"}))=1,
  COUNTIF(C$200:C$209,"Schwein verworfen")=1,
  SUMPRODUCT((COUNTIF(C$200:C$209,C$200:C$209)&gt;1)*1)=0
),"WAHR","FALSCH")</f>
        <v>FALSCH</v>
      </c>
      <c r="H208" s="52"/>
      <c r="I208" s="53"/>
    </row>
    <row r="209" spans="1:9" ht="17.25" thickBot="1" x14ac:dyDescent="0.35">
      <c r="A209" s="75" t="str">
        <f>IF(OR(
TRIM(LOWER('Marktstützung - Mastschwein'!$K$24))="mit sauen",
TRIM(LOWER('Marktstützung - Mastschwein'!$K$24))="mit sauen und verworfenen tieren"),
0,""
)</f>
        <v/>
      </c>
      <c r="B209" s="67"/>
      <c r="C209" s="68"/>
      <c r="D209" s="69"/>
      <c r="E209" s="70"/>
      <c r="F209" s="51"/>
      <c r="G209" s="226" t="str">
        <f>IF(AND(
  SUM(COUNTIF(C$200:C$209,{"Sauen","Sauen M"}))=1,
  COUNTIF(C$200:C$209,"Schwein verworfen")=1,
  SUMPRODUCT((COUNTIF(C$200:C$209,C$200:C$209)&gt;1)*1)=0
),"WAHR","FALSCH")</f>
        <v>FALSCH</v>
      </c>
      <c r="H209" s="52"/>
      <c r="I209" s="53"/>
    </row>
    <row r="210" spans="1:9" ht="150" thickBot="1" x14ac:dyDescent="0.35">
      <c r="A210" s="207" t="s">
        <v>309</v>
      </c>
      <c r="B210" s="41" t="s">
        <v>141</v>
      </c>
      <c r="C210" s="42" t="s">
        <v>287</v>
      </c>
      <c r="D210" s="42" t="s">
        <v>134</v>
      </c>
      <c r="E210" s="42" t="s">
        <v>288</v>
      </c>
      <c r="F210" s="42" t="s">
        <v>140</v>
      </c>
      <c r="G210" s="42" t="s">
        <v>289</v>
      </c>
      <c r="H210" s="42" t="s">
        <v>154</v>
      </c>
      <c r="I210" s="43" t="s">
        <v>220</v>
      </c>
    </row>
    <row r="211" spans="1:9" ht="17.25" thickBot="1" x14ac:dyDescent="0.35">
      <c r="A211" s="74" t="str">
        <f>IF(OR(
TRIM(LOWER('Marktstützung - Mastschwein'!$K$25))="mit sauen",
TRIM(LOWER('Marktstützung - Mastschwein'!$K$25))="mit sauen und verworfenen tieren"),
0,""
)</f>
        <v/>
      </c>
      <c r="B211" s="60"/>
      <c r="C211" s="61"/>
      <c r="D211" s="62"/>
      <c r="E211" s="63"/>
      <c r="F211" s="47" t="str">
        <f>IF(OR(
  TRIM(LOWER('Marktstützung - Mastschwein'!$K$25))="mit sauen",
  TRIM(LOWER('Marktstützung - Mastschwein'!$K$25))="mit sauen und verworfenen tieren"),
  'Sauen + verworfen Basis'!F211,
  "")</f>
        <v/>
      </c>
      <c r="G211" s="226" t="str">
        <f>IF(AND(
  SUM(COUNTIF(C$211:C$220,{"Sauen","Sauen M"}))=1,
  COUNTIF(C$211:C$220,"Schwein verworfen")=1,
  SUMPRODUCT((COUNTIF(C$211:C$220,C$211:C$220)&gt;1)*1)=0
),"WAHR","FALSCH")</f>
        <v>FALSCH</v>
      </c>
      <c r="H211" s="49" t="str">
        <f>IF(OR(
  TRIM(LOWER('Marktstützung - Mastschwein'!$K$25))="mit sauen",
  TRIM(LOWER('Marktstützung - Mastschwein'!$K$25))="mit sauen und verworfenen tieren"),
  'Sauen + verworfen Basis'!H211,
  "")</f>
        <v/>
      </c>
      <c r="I211" s="50" t="str">
        <f>IF(OR(
  TRIM(LOWER('Marktstützung - Mastschwein'!$K$25))="mit sauen",
  TRIM(LOWER('Marktstützung - Mastschwein'!$K$25))="mit sauen und verworfenen tieren"),
  'Sauen + verworfen Basis'!I211,
  "")</f>
        <v/>
      </c>
    </row>
    <row r="212" spans="1:9" x14ac:dyDescent="0.3">
      <c r="A212" s="75" t="str">
        <f>IF(OR(
TRIM(LOWER('Marktstützung - Mastschwein'!$K$25))="mit sauen",
TRIM(LOWER('Marktstützung - Mastschwein'!$K$25))="mit sauen und verworfenen tieren"),
0,""
)</f>
        <v/>
      </c>
      <c r="B212" s="60"/>
      <c r="C212" s="61"/>
      <c r="D212" s="62"/>
      <c r="E212" s="64"/>
      <c r="F212" s="51"/>
      <c r="G212" s="226" t="str">
        <f>IF(AND(
  SUM(COUNTIF(C$211:C$220,{"Sauen","Sauen M"}))=1,
  COUNTIF(C$211:C$220,"Schwein verworfen")=1,
  SUMPRODUCT((COUNTIF(C$211:C$220,C$211:C$220)&gt;1)*1)=0
),"WAHR","FALSCH")</f>
        <v>FALSCH</v>
      </c>
      <c r="H212" s="52"/>
      <c r="I212" s="53"/>
    </row>
    <row r="213" spans="1:9" x14ac:dyDescent="0.3">
      <c r="A213" s="75" t="str">
        <f>IF(OR(
TRIM(LOWER('Marktstützung - Mastschwein'!$K$25))="mit sauen",
TRIM(LOWER('Marktstützung - Mastschwein'!$K$25))="mit sauen und verworfenen tieren"),
0,""
)</f>
        <v/>
      </c>
      <c r="B213" s="60"/>
      <c r="C213" s="61"/>
      <c r="D213" s="62"/>
      <c r="E213" s="64"/>
      <c r="F213" s="51"/>
      <c r="G213" s="226" t="str">
        <f>IF(AND(
  SUM(COUNTIF(C$211:C$220,{"Sauen","Sauen M"}))=1,
  COUNTIF(C$211:C$220,"Schwein verworfen")=1,
  SUMPRODUCT((COUNTIF(C$211:C$220,C$211:C$220)&gt;1)*1)=0
),"WAHR","FALSCH")</f>
        <v>FALSCH</v>
      </c>
      <c r="H213" s="52"/>
      <c r="I213" s="53"/>
    </row>
    <row r="214" spans="1:9" x14ac:dyDescent="0.3">
      <c r="A214" s="75" t="str">
        <f>IF(OR(
TRIM(LOWER('Marktstützung - Mastschwein'!$K$25))="mit sauen",
TRIM(LOWER('Marktstützung - Mastschwein'!$K$25))="mit sauen und verworfenen tieren"),
0,""
)</f>
        <v/>
      </c>
      <c r="B214" s="65"/>
      <c r="C214" s="61"/>
      <c r="D214" s="62"/>
      <c r="E214" s="64"/>
      <c r="F214" s="51"/>
      <c r="G214" s="226" t="str">
        <f>IF(AND(
  SUM(COUNTIF(C$211:C$220,{"Sauen","Sauen M"}))=1,
  COUNTIF(C$211:C$220,"Schwein verworfen")=1,
  SUMPRODUCT((COUNTIF(C$211:C$220,C$211:C$220)&gt;1)*1)=0
),"WAHR","FALSCH")</f>
        <v>FALSCH</v>
      </c>
      <c r="H214" s="52"/>
      <c r="I214" s="53"/>
    </row>
    <row r="215" spans="1:9" x14ac:dyDescent="0.3">
      <c r="A215" s="75" t="str">
        <f>IF(OR(
TRIM(LOWER('Marktstützung - Mastschwein'!$K$25))="mit sauen",
TRIM(LOWER('Marktstützung - Mastschwein'!$K$25))="mit sauen und verworfenen tieren"),
0,""
)</f>
        <v/>
      </c>
      <c r="B215" s="65"/>
      <c r="C215" s="61"/>
      <c r="D215" s="62"/>
      <c r="E215" s="64"/>
      <c r="F215" s="51"/>
      <c r="G215" s="226" t="str">
        <f>IF(AND(
  SUM(COUNTIF(C$211:C$220,{"Sauen","Sauen M"}))=1,
  COUNTIF(C$211:C$220,"Schwein verworfen")=1,
  SUMPRODUCT((COUNTIF(C$211:C$220,C$211:C$220)&gt;1)*1)=0
),"WAHR","FALSCH")</f>
        <v>FALSCH</v>
      </c>
      <c r="H215" s="52"/>
      <c r="I215" s="53"/>
    </row>
    <row r="216" spans="1:9" x14ac:dyDescent="0.3">
      <c r="A216" s="75" t="str">
        <f>IF(OR(
TRIM(LOWER('Marktstützung - Mastschwein'!$K$25))="mit sauen",
TRIM(LOWER('Marktstützung - Mastschwein'!$K$25))="mit sauen und verworfenen tieren"),
0,""
)</f>
        <v/>
      </c>
      <c r="B216" s="65"/>
      <c r="C216" s="61"/>
      <c r="D216" s="62"/>
      <c r="E216" s="64"/>
      <c r="F216" s="51"/>
      <c r="G216" s="226" t="str">
        <f>IF(AND(
  SUM(COUNTIF(C$211:C$220,{"Sauen","Sauen M"}))=1,
  COUNTIF(C$211:C$220,"Schwein verworfen")=1,
  SUMPRODUCT((COUNTIF(C$211:C$220,C$211:C$220)&gt;1)*1)=0
),"WAHR","FALSCH")</f>
        <v>FALSCH</v>
      </c>
      <c r="H216" s="52"/>
      <c r="I216" s="53"/>
    </row>
    <row r="217" spans="1:9" x14ac:dyDescent="0.3">
      <c r="A217" s="75" t="str">
        <f>IF(OR(
TRIM(LOWER('Marktstützung - Mastschwein'!$K$25))="mit sauen",
TRIM(LOWER('Marktstützung - Mastschwein'!$K$25))="mit sauen und verworfenen tieren"),
0,""
)</f>
        <v/>
      </c>
      <c r="B217" s="65"/>
      <c r="C217" s="61"/>
      <c r="D217" s="62"/>
      <c r="E217" s="64"/>
      <c r="F217" s="51"/>
      <c r="G217" s="226" t="str">
        <f>IF(AND(
  SUM(COUNTIF(C$211:C$220,{"Sauen","Sauen M"}))=1,
  COUNTIF(C$211:C$220,"Schwein verworfen")=1,
  SUMPRODUCT((COUNTIF(C$211:C$220,C$211:C$220)&gt;1)*1)=0
),"WAHR","FALSCH")</f>
        <v>FALSCH</v>
      </c>
      <c r="H217" s="52"/>
      <c r="I217" s="53"/>
    </row>
    <row r="218" spans="1:9" x14ac:dyDescent="0.3">
      <c r="A218" s="75" t="str">
        <f>IF(OR(
TRIM(LOWER('Marktstützung - Mastschwein'!$K$25))="mit sauen",
TRIM(LOWER('Marktstützung - Mastschwein'!$K$25))="mit sauen und verworfenen tieren"),
0,""
)</f>
        <v/>
      </c>
      <c r="B218" s="65"/>
      <c r="C218" s="61"/>
      <c r="D218" s="62"/>
      <c r="E218" s="64"/>
      <c r="F218" s="51"/>
      <c r="G218" s="226" t="str">
        <f>IF(AND(
  SUM(COUNTIF(C$211:C$220,{"Sauen","Sauen M"}))=1,
  COUNTIF(C$211:C$220,"Schwein verworfen")=1,
  SUMPRODUCT((COUNTIF(C$211:C$220,C$211:C$220)&gt;1)*1)=0
),"WAHR","FALSCH")</f>
        <v>FALSCH</v>
      </c>
      <c r="H218" s="52"/>
      <c r="I218" s="53"/>
    </row>
    <row r="219" spans="1:9" x14ac:dyDescent="0.3">
      <c r="A219" s="75" t="str">
        <f>IF(OR(
TRIM(LOWER('Marktstützung - Mastschwein'!$K$25))="mit sauen",
TRIM(LOWER('Marktstützung - Mastschwein'!$K$25))="mit sauen und verworfenen tieren"),
0,""
)</f>
        <v/>
      </c>
      <c r="B219" s="65"/>
      <c r="C219" s="61"/>
      <c r="D219" s="66"/>
      <c r="E219" s="64"/>
      <c r="F219" s="51"/>
      <c r="G219" s="226" t="str">
        <f>IF(AND(
  SUM(COUNTIF(C$211:C$220,{"Sauen","Sauen M"}))=1,
  COUNTIF(C$211:C$220,"Schwein verworfen")=1,
  SUMPRODUCT((COUNTIF(C$211:C$220,C$211:C$220)&gt;1)*1)=0
),"WAHR","FALSCH")</f>
        <v>FALSCH</v>
      </c>
      <c r="H219" s="52"/>
      <c r="I219" s="53"/>
    </row>
    <row r="220" spans="1:9" ht="17.25" thickBot="1" x14ac:dyDescent="0.35">
      <c r="A220" s="75" t="str">
        <f>IF(OR(
TRIM(LOWER('Marktstützung - Mastschwein'!$K$25))="mit sauen",
TRIM(LOWER('Marktstützung - Mastschwein'!$K$25))="mit sauen und verworfenen tieren"),
0,""
)</f>
        <v/>
      </c>
      <c r="B220" s="65"/>
      <c r="C220" s="68"/>
      <c r="D220" s="69"/>
      <c r="E220" s="70"/>
      <c r="F220" s="51"/>
      <c r="G220" s="226" t="str">
        <f>IF(AND(
  SUM(COUNTIF(C$211:C$220,{"Sauen","Sauen M"}))=1,
  COUNTIF(C$211:C$220,"Schwein verworfen")=1,
  SUMPRODUCT((COUNTIF(C$211:C$220,C$211:C$220)&gt;1)*1)=0
),"WAHR","FALSCH")</f>
        <v>FALSCH</v>
      </c>
      <c r="H220" s="52"/>
      <c r="I220" s="53"/>
    </row>
    <row r="221" spans="1:9" ht="143.25" thickBot="1" x14ac:dyDescent="0.35">
      <c r="A221" s="207" t="s">
        <v>310</v>
      </c>
      <c r="B221" s="41" t="s">
        <v>141</v>
      </c>
      <c r="C221" s="42" t="s">
        <v>287</v>
      </c>
      <c r="D221" s="42" t="s">
        <v>134</v>
      </c>
      <c r="E221" s="42" t="s">
        <v>288</v>
      </c>
      <c r="F221" s="42" t="s">
        <v>140</v>
      </c>
      <c r="G221" s="42" t="s">
        <v>289</v>
      </c>
      <c r="H221" s="42" t="s">
        <v>154</v>
      </c>
      <c r="I221" s="43" t="s">
        <v>220</v>
      </c>
    </row>
    <row r="222" spans="1:9" ht="17.25" thickBot="1" x14ac:dyDescent="0.35">
      <c r="A222" s="74" t="str">
        <f>IF(OR(
TRIM(LOWER('Marktstützung - Mastschwein'!$K$26))="mit sauen",
TRIM(LOWER('Marktstützung - Mastschwein'!$K$26))="mit sauen und verworfenen tieren"),
0,""
)</f>
        <v/>
      </c>
      <c r="B222" s="60"/>
      <c r="C222" s="61"/>
      <c r="D222" s="62"/>
      <c r="E222" s="63"/>
      <c r="F222" s="47" t="str">
        <f>IF(OR(
  TRIM(LOWER('Marktstützung - Mastschwein'!$K$26))="mit sauen",
  TRIM(LOWER('Marktstützung - Mastschwein'!$K$26))="mit sauen und verworfenen tieren"),
  'Sauen + verworfen Basis'!F222,
  "")</f>
        <v/>
      </c>
      <c r="G222" s="226" t="str">
        <f>IF(AND(
  SUM(COUNTIF(C$222:C$231,{"Sauen","Sauen M"}))=1,
  COUNTIF(C$222:C$231,"Schwein verworfen")=1,
  SUMPRODUCT((COUNTIF(C$222:C$231,C$222:C$231)&gt;1)*1)=0
),"WAHR","FALSCH")</f>
        <v>FALSCH</v>
      </c>
      <c r="H222" s="49" t="str">
        <f>IF(OR(
  TRIM(LOWER('Marktstützung - Mastschwein'!$K$26))="mit sauen",
  TRIM(LOWER('Marktstützung - Mastschwein'!$K$26))="mit sauen und verworfenen tieren"),
  'Sauen + verworfen Basis'!H222,
  "")</f>
        <v/>
      </c>
      <c r="I222" s="50" t="str">
        <f>IF(OR(
  TRIM(LOWER('Marktstützung - Mastschwein'!$K$26))="mit sauen",
  TRIM(LOWER('Marktstützung - Mastschwein'!$K$26))="mit sauen und verworfenen tieren"),
  'Sauen + verworfen Basis'!I222,
  "")</f>
        <v/>
      </c>
    </row>
    <row r="223" spans="1:9" x14ac:dyDescent="0.3">
      <c r="A223" s="75" t="str">
        <f>IF(OR(
TRIM(LOWER('Marktstützung - Mastschwein'!$K$26))="mit sauen",
TRIM(LOWER('Marktstützung - Mastschwein'!$K$26))="mit sauen und verworfenen tieren"),
0,""
)</f>
        <v/>
      </c>
      <c r="B223" s="60"/>
      <c r="C223" s="61"/>
      <c r="D223" s="62"/>
      <c r="E223" s="64"/>
      <c r="F223" s="51"/>
      <c r="G223" s="226" t="str">
        <f>IF(AND(
  SUM(COUNTIF(C$222:C$231,{"Sauen","Sauen M"}))=1,
  COUNTIF(C$222:C$231,"Schwein verworfen")=1,
  SUMPRODUCT((COUNTIF(C$222:C$231,C$222:C$231)&gt;1)*1)=0
),"WAHR","FALSCH")</f>
        <v>FALSCH</v>
      </c>
      <c r="H223" s="52"/>
      <c r="I223" s="53"/>
    </row>
    <row r="224" spans="1:9" x14ac:dyDescent="0.3">
      <c r="A224" s="75" t="str">
        <f>IF(OR(
TRIM(LOWER('Marktstützung - Mastschwein'!$K$26))="mit sauen",
TRIM(LOWER('Marktstützung - Mastschwein'!$K$26))="mit sauen und verworfenen tieren"),
0,""
)</f>
        <v/>
      </c>
      <c r="B224" s="60"/>
      <c r="C224" s="61"/>
      <c r="D224" s="62"/>
      <c r="E224" s="64"/>
      <c r="F224" s="51"/>
      <c r="G224" s="226" t="str">
        <f>IF(AND(
  SUM(COUNTIF(C$222:C$231,{"Sauen","Sauen M"}))=1,
  COUNTIF(C$222:C$231,"Schwein verworfen")=1,
  SUMPRODUCT((COUNTIF(C$222:C$231,C$222:C$231)&gt;1)*1)=0
),"WAHR","FALSCH")</f>
        <v>FALSCH</v>
      </c>
      <c r="H224" s="52"/>
      <c r="I224" s="53"/>
    </row>
    <row r="225" spans="1:9" x14ac:dyDescent="0.3">
      <c r="A225" s="75" t="str">
        <f>IF(OR(
TRIM(LOWER('Marktstützung - Mastschwein'!$K$26))="mit sauen",
TRIM(LOWER('Marktstützung - Mastschwein'!$K$26))="mit sauen und verworfenen tieren"),
0,""
)</f>
        <v/>
      </c>
      <c r="B225" s="65"/>
      <c r="C225" s="61"/>
      <c r="D225" s="62"/>
      <c r="E225" s="64"/>
      <c r="F225" s="51"/>
      <c r="G225" s="226" t="str">
        <f>IF(AND(
  SUM(COUNTIF(C$222:C$231,{"Sauen","Sauen M"}))=1,
  COUNTIF(C$222:C$231,"Schwein verworfen")=1,
  SUMPRODUCT((COUNTIF(C$222:C$231,C$222:C$231)&gt;1)*1)=0
),"WAHR","FALSCH")</f>
        <v>FALSCH</v>
      </c>
      <c r="H225" s="52"/>
      <c r="I225" s="53"/>
    </row>
    <row r="226" spans="1:9" x14ac:dyDescent="0.3">
      <c r="A226" s="75" t="str">
        <f>IF(OR(
TRIM(LOWER('Marktstützung - Mastschwein'!$K$26))="mit sauen",
TRIM(LOWER('Marktstützung - Mastschwein'!$K$26))="mit sauen und verworfenen tieren"),
0,""
)</f>
        <v/>
      </c>
      <c r="B226" s="65"/>
      <c r="C226" s="61"/>
      <c r="D226" s="62"/>
      <c r="E226" s="64"/>
      <c r="F226" s="51"/>
      <c r="G226" s="226" t="str">
        <f>IF(AND(
  SUM(COUNTIF(C$222:C$231,{"Sauen","Sauen M"}))=1,
  COUNTIF(C$222:C$231,"Schwein verworfen")=1,
  SUMPRODUCT((COUNTIF(C$222:C$231,C$222:C$231)&gt;1)*1)=0
),"WAHR","FALSCH")</f>
        <v>FALSCH</v>
      </c>
      <c r="H226" s="52"/>
      <c r="I226" s="53"/>
    </row>
    <row r="227" spans="1:9" x14ac:dyDescent="0.3">
      <c r="A227" s="75" t="str">
        <f>IF(OR(
TRIM(LOWER('Marktstützung - Mastschwein'!$K$26))="mit sauen",
TRIM(LOWER('Marktstützung - Mastschwein'!$K$26))="mit sauen und verworfenen tieren"),
0,""
)</f>
        <v/>
      </c>
      <c r="B227" s="65"/>
      <c r="C227" s="61"/>
      <c r="D227" s="62"/>
      <c r="E227" s="64"/>
      <c r="F227" s="51"/>
      <c r="G227" s="226" t="str">
        <f>IF(AND(
  SUM(COUNTIF(C$222:C$231,{"Sauen","Sauen M"}))=1,
  COUNTIF(C$222:C$231,"Schwein verworfen")=1,
  SUMPRODUCT((COUNTIF(C$222:C$231,C$222:C$231)&gt;1)*1)=0
),"WAHR","FALSCH")</f>
        <v>FALSCH</v>
      </c>
      <c r="H227" s="52"/>
      <c r="I227" s="53"/>
    </row>
    <row r="228" spans="1:9" x14ac:dyDescent="0.3">
      <c r="A228" s="75" t="str">
        <f>IF(OR(
TRIM(LOWER('Marktstützung - Mastschwein'!$K$26))="mit sauen",
TRIM(LOWER('Marktstützung - Mastschwein'!$K$26))="mit sauen und verworfenen tieren"),
0,""
)</f>
        <v/>
      </c>
      <c r="B228" s="60"/>
      <c r="C228" s="61"/>
      <c r="D228" s="62"/>
      <c r="E228" s="64"/>
      <c r="F228" s="51"/>
      <c r="G228" s="226" t="str">
        <f>IF(AND(
  SUM(COUNTIF(C$222:C$231,{"Sauen","Sauen M"}))=1,
  COUNTIF(C$222:C$231,"Schwein verworfen")=1,
  SUMPRODUCT((COUNTIF(C$222:C$231,C$222:C$231)&gt;1)*1)=0
),"WAHR","FALSCH")</f>
        <v>FALSCH</v>
      </c>
      <c r="H228" s="52"/>
      <c r="I228" s="53"/>
    </row>
    <row r="229" spans="1:9" x14ac:dyDescent="0.3">
      <c r="A229" s="75" t="str">
        <f>IF(OR(
TRIM(LOWER('Marktstützung - Mastschwein'!$K$26))="mit sauen",
TRIM(LOWER('Marktstützung - Mastschwein'!$K$26))="mit sauen und verworfenen tieren"),
0,""
)</f>
        <v/>
      </c>
      <c r="B229" s="60"/>
      <c r="C229" s="61"/>
      <c r="D229" s="62"/>
      <c r="E229" s="64"/>
      <c r="F229" s="51"/>
      <c r="G229" s="226" t="str">
        <f>IF(AND(
  SUM(COUNTIF(C$222:C$231,{"Sauen","Sauen M"}))=1,
  COUNTIF(C$222:C$231,"Schwein verworfen")=1,
  SUMPRODUCT((COUNTIF(C$222:C$231,C$222:C$231)&gt;1)*1)=0
),"WAHR","FALSCH")</f>
        <v>FALSCH</v>
      </c>
      <c r="H229" s="52"/>
      <c r="I229" s="53"/>
    </row>
    <row r="230" spans="1:9" x14ac:dyDescent="0.3">
      <c r="A230" s="75" t="str">
        <f>IF(OR(
TRIM(LOWER('Marktstützung - Mastschwein'!$K$26))="mit sauen",
TRIM(LOWER('Marktstützung - Mastschwein'!$K$26))="mit sauen und verworfenen tieren"),
0,""
)</f>
        <v/>
      </c>
      <c r="B230" s="60"/>
      <c r="C230" s="61"/>
      <c r="D230" s="66"/>
      <c r="E230" s="64"/>
      <c r="F230" s="51"/>
      <c r="G230" s="226" t="str">
        <f>IF(AND(
  SUM(COUNTIF(C$222:C$231,{"Sauen","Sauen M"}))=1,
  COUNTIF(C$222:C$231,"Schwein verworfen")=1,
  SUMPRODUCT((COUNTIF(C$222:C$231,C$222:C$231)&gt;1)*1)=0
),"WAHR","FALSCH")</f>
        <v>FALSCH</v>
      </c>
      <c r="H230" s="52"/>
      <c r="I230" s="53"/>
    </row>
    <row r="231" spans="1:9" ht="17.25" thickBot="1" x14ac:dyDescent="0.35">
      <c r="A231" s="75" t="str">
        <f>IF(OR(
TRIM(LOWER('Marktstützung - Mastschwein'!$K$26))="mit sauen",
TRIM(LOWER('Marktstützung - Mastschwein'!$K$26))="mit sauen und verworfenen tieren"),
0,""
)</f>
        <v/>
      </c>
      <c r="B231" s="67"/>
      <c r="C231" s="68"/>
      <c r="D231" s="69"/>
      <c r="E231" s="70"/>
      <c r="F231" s="51"/>
      <c r="G231" s="226" t="str">
        <f>IF(AND(
  SUM(COUNTIF(C$222:C$231,{"Sauen","Sauen M"}))=1,
  COUNTIF(C$222:C$231,"Schwein verworfen")=1,
  SUMPRODUCT((COUNTIF(C$222:C$231,C$222:C$231)&gt;1)*1)=0
),"WAHR","FALSCH")</f>
        <v>FALSCH</v>
      </c>
      <c r="H231" s="52"/>
      <c r="I231" s="53"/>
    </row>
    <row r="232" spans="1:9" ht="136.5" thickBot="1" x14ac:dyDescent="0.35">
      <c r="A232" s="207" t="s">
        <v>311</v>
      </c>
      <c r="B232" s="41" t="s">
        <v>141</v>
      </c>
      <c r="C232" s="42" t="s">
        <v>287</v>
      </c>
      <c r="D232" s="42" t="s">
        <v>134</v>
      </c>
      <c r="E232" s="42" t="s">
        <v>288</v>
      </c>
      <c r="F232" s="42" t="s">
        <v>140</v>
      </c>
      <c r="G232" s="42" t="s">
        <v>289</v>
      </c>
      <c r="H232" s="42" t="s">
        <v>154</v>
      </c>
      <c r="I232" s="43" t="s">
        <v>220</v>
      </c>
    </row>
    <row r="233" spans="1:9" ht="17.25" thickBot="1" x14ac:dyDescent="0.35">
      <c r="A233" s="74" t="str">
        <f>IF(OR(
TRIM(LOWER('Marktstützung - Mastschwein'!$K$27))="mit sauen",
TRIM(LOWER('Marktstützung - Mastschwein'!$K$27))="mit sauen und verworfenen tieren"),
0,""
)</f>
        <v/>
      </c>
      <c r="B233" s="60"/>
      <c r="C233" s="61"/>
      <c r="D233" s="62"/>
      <c r="E233" s="63"/>
      <c r="F233" s="47" t="str">
        <f>IF(OR(
  TRIM(LOWER('Marktstützung - Mastschwein'!$K$27))="mit sauen",
  TRIM(LOWER('Marktstützung - Mastschwein'!$K$27))="mit sauen und verworfenen tieren"),
  'Sauen + verworfen Basis'!F233,
  "")</f>
        <v/>
      </c>
      <c r="G233" s="226" t="str">
        <f>IF(AND(
  SUM(COUNTIF(C$233:C$242,{"Sauen","Sauen M"}))=1,
  COUNTIF(C$233:C$242,"Schwein verworfen")=1,
  SUMPRODUCT((COUNTIF(C$233:C$242,C$233:C$242)&gt;1)*1)=0
),"WAHR","FALSCH")</f>
        <v>FALSCH</v>
      </c>
      <c r="H233" s="49" t="str">
        <f>IF(OR(
  TRIM(LOWER('Marktstützung - Mastschwein'!$K$27))="mit sauen",
  TRIM(LOWER('Marktstützung - Mastschwein'!$K$27))="mit sauen und verworfenen tieren"),
  'Sauen + verworfen Basis'!H233,
  "")</f>
        <v/>
      </c>
      <c r="I233" s="50" t="str">
        <f>IF(OR(
  TRIM(LOWER('Marktstützung - Mastschwein'!$K$27))="mit sauen",
  TRIM(LOWER('Marktstützung - Mastschwein'!$K$27))="mit sauen und verworfenen tieren"),
  'Sauen + verworfen Basis'!I233,
  "")</f>
        <v/>
      </c>
    </row>
    <row r="234" spans="1:9" x14ac:dyDescent="0.3">
      <c r="A234" s="75" t="str">
        <f>IF(OR(
TRIM(LOWER('Marktstützung - Mastschwein'!$K$27))="mit sauen",
TRIM(LOWER('Marktstützung - Mastschwein'!$K$27))="mit sauen und verworfenen tieren"),
0,""
)</f>
        <v/>
      </c>
      <c r="B234" s="60"/>
      <c r="C234" s="61"/>
      <c r="D234" s="62"/>
      <c r="E234" s="64"/>
      <c r="F234" s="51"/>
      <c r="G234" s="226" t="str">
        <f>IF(AND(
  SUM(COUNTIF(C$233:C$242,{"Sauen","Sauen M"}))=1,
  COUNTIF(C$233:C$242,"Schwein verworfen")=1,
  SUMPRODUCT((COUNTIF(C$233:C$242,C$233:C$242)&gt;1)*1)=0
),"WAHR","FALSCH")</f>
        <v>FALSCH</v>
      </c>
      <c r="H234" s="52"/>
      <c r="I234" s="53"/>
    </row>
    <row r="235" spans="1:9" x14ac:dyDescent="0.3">
      <c r="A235" s="75" t="str">
        <f>IF(OR(
TRIM(LOWER('Marktstützung - Mastschwein'!$K$27))="mit sauen",
TRIM(LOWER('Marktstützung - Mastschwein'!$K$27))="mit sauen und verworfenen tieren"),
0,""
)</f>
        <v/>
      </c>
      <c r="B235" s="60"/>
      <c r="C235" s="61"/>
      <c r="D235" s="62"/>
      <c r="E235" s="64"/>
      <c r="F235" s="51"/>
      <c r="G235" s="226" t="str">
        <f>IF(AND(
  SUM(COUNTIF(C$233:C$242,{"Sauen","Sauen M"}))=1,
  COUNTIF(C$233:C$242,"Schwein verworfen")=1,
  SUMPRODUCT((COUNTIF(C$233:C$242,C$233:C$242)&gt;1)*1)=0
),"WAHR","FALSCH")</f>
        <v>FALSCH</v>
      </c>
      <c r="H235" s="52"/>
      <c r="I235" s="53"/>
    </row>
    <row r="236" spans="1:9" x14ac:dyDescent="0.3">
      <c r="A236" s="75" t="str">
        <f>IF(OR(
TRIM(LOWER('Marktstützung - Mastschwein'!$K$27))="mit sauen",
TRIM(LOWER('Marktstützung - Mastschwein'!$K$27))="mit sauen und verworfenen tieren"),
0,""
)</f>
        <v/>
      </c>
      <c r="B236" s="65"/>
      <c r="C236" s="61"/>
      <c r="D236" s="62"/>
      <c r="E236" s="64"/>
      <c r="F236" s="51"/>
      <c r="G236" s="226" t="str">
        <f>IF(AND(
  SUM(COUNTIF(C$233:C$242,{"Sauen","Sauen M"}))=1,
  COUNTIF(C$233:C$242,"Schwein verworfen")=1,
  SUMPRODUCT((COUNTIF(C$233:C$242,C$233:C$242)&gt;1)*1)=0
),"WAHR","FALSCH")</f>
        <v>FALSCH</v>
      </c>
      <c r="H236" s="52"/>
      <c r="I236" s="53"/>
    </row>
    <row r="237" spans="1:9" x14ac:dyDescent="0.3">
      <c r="A237" s="75" t="str">
        <f>IF(OR(
TRIM(LOWER('Marktstützung - Mastschwein'!$K$27))="mit sauen",
TRIM(LOWER('Marktstützung - Mastschwein'!$K$27))="mit sauen und verworfenen tieren"),
0,""
)</f>
        <v/>
      </c>
      <c r="B237" s="65"/>
      <c r="C237" s="61"/>
      <c r="D237" s="62"/>
      <c r="E237" s="64"/>
      <c r="F237" s="51"/>
      <c r="G237" s="226" t="str">
        <f>IF(AND(
  SUM(COUNTIF(C$233:C$242,{"Sauen","Sauen M"}))=1,
  COUNTIF(C$233:C$242,"Schwein verworfen")=1,
  SUMPRODUCT((COUNTIF(C$233:C$242,C$233:C$242)&gt;1)*1)=0
),"WAHR","FALSCH")</f>
        <v>FALSCH</v>
      </c>
      <c r="H237" s="52"/>
      <c r="I237" s="53"/>
    </row>
    <row r="238" spans="1:9" x14ac:dyDescent="0.3">
      <c r="A238" s="75" t="str">
        <f>IF(OR(
TRIM(LOWER('Marktstützung - Mastschwein'!$K$27))="mit sauen",
TRIM(LOWER('Marktstützung - Mastschwein'!$K$27))="mit sauen und verworfenen tieren"),
0,""
)</f>
        <v/>
      </c>
      <c r="B238" s="65"/>
      <c r="C238" s="61"/>
      <c r="D238" s="62"/>
      <c r="E238" s="64"/>
      <c r="F238" s="51"/>
      <c r="G238" s="226" t="str">
        <f>IF(AND(
  SUM(COUNTIF(C$233:C$242,{"Sauen","Sauen M"}))=1,
  COUNTIF(C$233:C$242,"Schwein verworfen")=1,
  SUMPRODUCT((COUNTIF(C$233:C$242,C$233:C$242)&gt;1)*1)=0
),"WAHR","FALSCH")</f>
        <v>FALSCH</v>
      </c>
      <c r="H238" s="52"/>
      <c r="I238" s="53"/>
    </row>
    <row r="239" spans="1:9" x14ac:dyDescent="0.3">
      <c r="A239" s="75" t="str">
        <f>IF(OR(
TRIM(LOWER('Marktstützung - Mastschwein'!$K$27))="mit sauen",
TRIM(LOWER('Marktstützung - Mastschwein'!$K$27))="mit sauen und verworfenen tieren"),
0,""
)</f>
        <v/>
      </c>
      <c r="B239" s="60"/>
      <c r="C239" s="61"/>
      <c r="D239" s="62"/>
      <c r="E239" s="64"/>
      <c r="F239" s="51"/>
      <c r="G239" s="226" t="str">
        <f>IF(AND(
  SUM(COUNTIF(C$233:C$242,{"Sauen","Sauen M"}))=1,
  COUNTIF(C$233:C$242,"Schwein verworfen")=1,
  SUMPRODUCT((COUNTIF(C$233:C$242,C$233:C$242)&gt;1)*1)=0
),"WAHR","FALSCH")</f>
        <v>FALSCH</v>
      </c>
      <c r="H239" s="52"/>
      <c r="I239" s="53"/>
    </row>
    <row r="240" spans="1:9" x14ac:dyDescent="0.3">
      <c r="A240" s="75" t="str">
        <f>IF(OR(
TRIM(LOWER('Marktstützung - Mastschwein'!$K$27))="mit sauen",
TRIM(LOWER('Marktstützung - Mastschwein'!$K$27))="mit sauen und verworfenen tieren"),
0,""
)</f>
        <v/>
      </c>
      <c r="B240" s="60"/>
      <c r="C240" s="61"/>
      <c r="D240" s="62"/>
      <c r="E240" s="64"/>
      <c r="F240" s="51"/>
      <c r="G240" s="226" t="str">
        <f>IF(AND(
  SUM(COUNTIF(C$233:C$242,{"Sauen","Sauen M"}))=1,
  COUNTIF(C$233:C$242,"Schwein verworfen")=1,
  SUMPRODUCT((COUNTIF(C$233:C$242,C$233:C$242)&gt;1)*1)=0
),"WAHR","FALSCH")</f>
        <v>FALSCH</v>
      </c>
      <c r="H240" s="52"/>
      <c r="I240" s="53"/>
    </row>
    <row r="241" spans="1:9" x14ac:dyDescent="0.3">
      <c r="A241" s="75" t="str">
        <f>IF(OR(
TRIM(LOWER('Marktstützung - Mastschwein'!$K$27))="mit sauen",
TRIM(LOWER('Marktstützung - Mastschwein'!$K$27))="mit sauen und verworfenen tieren"),
0,""
)</f>
        <v/>
      </c>
      <c r="B241" s="60"/>
      <c r="C241" s="61"/>
      <c r="D241" s="66"/>
      <c r="E241" s="64"/>
      <c r="F241" s="51"/>
      <c r="G241" s="226" t="str">
        <f>IF(AND(
  SUM(COUNTIF(C$233:C$242,{"Sauen","Sauen M"}))=1,
  COUNTIF(C$233:C$242,"Schwein verworfen")=1,
  SUMPRODUCT((COUNTIF(C$233:C$242,C$233:C$242)&gt;1)*1)=0
),"WAHR","FALSCH")</f>
        <v>FALSCH</v>
      </c>
      <c r="H241" s="52"/>
      <c r="I241" s="53"/>
    </row>
    <row r="242" spans="1:9" ht="17.25" thickBot="1" x14ac:dyDescent="0.35">
      <c r="A242" s="75" t="str">
        <f>IF(OR(
TRIM(LOWER('Marktstützung - Mastschwein'!$K$27))="mit sauen",
TRIM(LOWER('Marktstützung - Mastschwein'!$K$27))="mit sauen und verworfenen tieren"),
0,""
)</f>
        <v/>
      </c>
      <c r="B242" s="67"/>
      <c r="C242" s="68"/>
      <c r="D242" s="69"/>
      <c r="E242" s="70"/>
      <c r="F242" s="51"/>
      <c r="G242" s="226" t="str">
        <f>IF(AND(
  SUM(COUNTIF(C$233:C$242,{"Sauen","Sauen M"}))=1,
  COUNTIF(C$233:C$242,"Schwein verworfen")=1,
  SUMPRODUCT((COUNTIF(C$233:C$242,C$233:C$242)&gt;1)*1)=0
),"WAHR","FALSCH")</f>
        <v>FALSCH</v>
      </c>
      <c r="H242" s="52"/>
      <c r="I242" s="53"/>
    </row>
    <row r="243" spans="1:9" ht="158.25" thickBot="1" x14ac:dyDescent="0.35">
      <c r="A243" s="207" t="s">
        <v>312</v>
      </c>
      <c r="B243" s="41" t="s">
        <v>141</v>
      </c>
      <c r="C243" s="42" t="s">
        <v>287</v>
      </c>
      <c r="D243" s="42" t="s">
        <v>134</v>
      </c>
      <c r="E243" s="42" t="s">
        <v>288</v>
      </c>
      <c r="F243" s="42" t="s">
        <v>140</v>
      </c>
      <c r="G243" s="42" t="s">
        <v>289</v>
      </c>
      <c r="H243" s="42" t="s">
        <v>154</v>
      </c>
      <c r="I243" s="43" t="s">
        <v>220</v>
      </c>
    </row>
    <row r="244" spans="1:9" ht="17.25" thickBot="1" x14ac:dyDescent="0.35">
      <c r="A244" s="74" t="str">
        <f>IF(OR(
TRIM(LOWER('Marktstützung - Mastschwein'!$K$28))="mit sauen",
TRIM(LOWER('Marktstützung - Mastschwein'!$K$28))="mit sauen und verworfenen tieren"),
0,""
)</f>
        <v/>
      </c>
      <c r="B244" s="60"/>
      <c r="C244" s="61"/>
      <c r="D244" s="62"/>
      <c r="E244" s="63"/>
      <c r="F244" s="47" t="str">
        <f>IF(OR(
  TRIM(LOWER('Marktstützung - Mastschwein'!$K$28))="mit sauen",
  TRIM(LOWER('Marktstützung - Mastschwein'!$K$28))="mit sauen und verworfenen tieren"),
  'Sauen + verworfen Basis'!F244,
  "")</f>
        <v/>
      </c>
      <c r="G244" s="226" t="str">
        <f>IF(AND(
  SUM(COUNTIF(C$244:C$253,{"Sauen","Sauen M"}))=1,
  COUNTIF(C$244:C$253,"Schwein verworfen")=1,
  SUMPRODUCT((COUNTIF(C$244:C$253,C$244:C$253)&gt;1)*1)=0
),"WAHR","FALSCH")</f>
        <v>FALSCH</v>
      </c>
      <c r="H244" s="49" t="str">
        <f>IF(OR(
  TRIM(LOWER('Marktstützung - Mastschwein'!$K$28))="mit sauen",
  TRIM(LOWER('Marktstützung - Mastschwein'!$K$28))="mit sauen und verworfenen tieren"),
  'Sauen + verworfen Basis'!H244,
  "")</f>
        <v/>
      </c>
      <c r="I244" s="50" t="str">
        <f>IF(OR(
  TRIM(LOWER('Marktstützung - Mastschwein'!$K$28))="mit sauen",
  TRIM(LOWER('Marktstützung - Mastschwein'!$K$28))="mit sauen und verworfenen tieren"),
  'Sauen + verworfen Basis'!I244,
  "")</f>
        <v/>
      </c>
    </row>
    <row r="245" spans="1:9" x14ac:dyDescent="0.3">
      <c r="A245" s="75" t="str">
        <f>IF(OR(
TRIM(LOWER('Marktstützung - Mastschwein'!$K$28))="mit sauen",
TRIM(LOWER('Marktstützung - Mastschwein'!$K$28))="mit sauen und verworfenen tieren"),
0,""
)</f>
        <v/>
      </c>
      <c r="B245" s="60"/>
      <c r="C245" s="61"/>
      <c r="D245" s="62"/>
      <c r="E245" s="64"/>
      <c r="F245" s="51"/>
      <c r="G245" s="226" t="str">
        <f>IF(AND(
  SUM(COUNTIF(C$244:C$253,{"Sauen","Sauen M"}))=1,
  COUNTIF(C$244:C$253,"Schwein verworfen")=1,
  SUMPRODUCT((COUNTIF(C$244:C$253,C$244:C$253)&gt;1)*1)=0
),"WAHR","FALSCH")</f>
        <v>FALSCH</v>
      </c>
      <c r="H245" s="52"/>
      <c r="I245" s="53"/>
    </row>
    <row r="246" spans="1:9" x14ac:dyDescent="0.3">
      <c r="A246" s="75" t="str">
        <f>IF(OR(
TRIM(LOWER('Marktstützung - Mastschwein'!$K$28))="mit sauen",
TRIM(LOWER('Marktstützung - Mastschwein'!$K$28))="mit sauen und verworfenen tieren"),
0,""
)</f>
        <v/>
      </c>
      <c r="B246" s="60"/>
      <c r="C246" s="61"/>
      <c r="D246" s="62"/>
      <c r="E246" s="64"/>
      <c r="F246" s="51"/>
      <c r="G246" s="226" t="str">
        <f>IF(AND(
  SUM(COUNTIF(C$244:C$253,{"Sauen","Sauen M"}))=1,
  COUNTIF(C$244:C$253,"Schwein verworfen")=1,
  SUMPRODUCT((COUNTIF(C$244:C$253,C$244:C$253)&gt;1)*1)=0
),"WAHR","FALSCH")</f>
        <v>FALSCH</v>
      </c>
      <c r="H246" s="52"/>
      <c r="I246" s="53"/>
    </row>
    <row r="247" spans="1:9" x14ac:dyDescent="0.3">
      <c r="A247" s="75" t="str">
        <f>IF(OR(
TRIM(LOWER('Marktstützung - Mastschwein'!$K$28))="mit sauen",
TRIM(LOWER('Marktstützung - Mastschwein'!$K$28))="mit sauen und verworfenen tieren"),
0,""
)</f>
        <v/>
      </c>
      <c r="B247" s="65"/>
      <c r="C247" s="61"/>
      <c r="D247" s="62"/>
      <c r="E247" s="64"/>
      <c r="F247" s="51"/>
      <c r="G247" s="226" t="str">
        <f>IF(AND(
  SUM(COUNTIF(C$244:C$253,{"Sauen","Sauen M"}))=1,
  COUNTIF(C$244:C$253,"Schwein verworfen")=1,
  SUMPRODUCT((COUNTIF(C$244:C$253,C$244:C$253)&gt;1)*1)=0
),"WAHR","FALSCH")</f>
        <v>FALSCH</v>
      </c>
      <c r="H247" s="52"/>
      <c r="I247" s="53"/>
    </row>
    <row r="248" spans="1:9" x14ac:dyDescent="0.3">
      <c r="A248" s="75" t="str">
        <f>IF(OR(
TRIM(LOWER('Marktstützung - Mastschwein'!$K$28))="mit sauen",
TRIM(LOWER('Marktstützung - Mastschwein'!$K$28))="mit sauen und verworfenen tieren"),
0,""
)</f>
        <v/>
      </c>
      <c r="B248" s="65"/>
      <c r="C248" s="61"/>
      <c r="D248" s="62"/>
      <c r="E248" s="64"/>
      <c r="F248" s="51"/>
      <c r="G248" s="226" t="str">
        <f>IF(AND(
  SUM(COUNTIF(C$244:C$253,{"Sauen","Sauen M"}))=1,
  COUNTIF(C$244:C$253,"Schwein verworfen")=1,
  SUMPRODUCT((COUNTIF(C$244:C$253,C$244:C$253)&gt;1)*1)=0
),"WAHR","FALSCH")</f>
        <v>FALSCH</v>
      </c>
      <c r="H248" s="52"/>
      <c r="I248" s="53"/>
    </row>
    <row r="249" spans="1:9" x14ac:dyDescent="0.3">
      <c r="A249" s="75" t="str">
        <f>IF(OR(
TRIM(LOWER('Marktstützung - Mastschwein'!$K$28))="mit sauen",
TRIM(LOWER('Marktstützung - Mastschwein'!$K$28))="mit sauen und verworfenen tieren"),
0,""
)</f>
        <v/>
      </c>
      <c r="B249" s="65"/>
      <c r="C249" s="61"/>
      <c r="D249" s="62"/>
      <c r="E249" s="64"/>
      <c r="F249" s="51"/>
      <c r="G249" s="226" t="str">
        <f>IF(AND(
  SUM(COUNTIF(C$244:C$253,{"Sauen","Sauen M"}))=1,
  COUNTIF(C$244:C$253,"Schwein verworfen")=1,
  SUMPRODUCT((COUNTIF(C$244:C$253,C$244:C$253)&gt;1)*1)=0
),"WAHR","FALSCH")</f>
        <v>FALSCH</v>
      </c>
      <c r="H249" s="52"/>
      <c r="I249" s="53"/>
    </row>
    <row r="250" spans="1:9" x14ac:dyDescent="0.3">
      <c r="A250" s="75" t="str">
        <f>IF(OR(
TRIM(LOWER('Marktstützung - Mastschwein'!$K$28))="mit sauen",
TRIM(LOWER('Marktstützung - Mastschwein'!$K$28))="mit sauen und verworfenen tieren"),
0,""
)</f>
        <v/>
      </c>
      <c r="B250" s="60"/>
      <c r="C250" s="61"/>
      <c r="D250" s="62"/>
      <c r="E250" s="64"/>
      <c r="F250" s="51"/>
      <c r="G250" s="226" t="str">
        <f>IF(AND(
  SUM(COUNTIF(C$244:C$253,{"Sauen","Sauen M"}))=1,
  COUNTIF(C$244:C$253,"Schwein verworfen")=1,
  SUMPRODUCT((COUNTIF(C$244:C$253,C$244:C$253)&gt;1)*1)=0
),"WAHR","FALSCH")</f>
        <v>FALSCH</v>
      </c>
      <c r="H250" s="52"/>
      <c r="I250" s="53"/>
    </row>
    <row r="251" spans="1:9" x14ac:dyDescent="0.3">
      <c r="A251" s="75" t="str">
        <f>IF(OR(
TRIM(LOWER('Marktstützung - Mastschwein'!$K$28))="mit sauen",
TRIM(LOWER('Marktstützung - Mastschwein'!$K$28))="mit sauen und verworfenen tieren"),
0,""
)</f>
        <v/>
      </c>
      <c r="B251" s="60"/>
      <c r="C251" s="61"/>
      <c r="D251" s="62"/>
      <c r="E251" s="64"/>
      <c r="F251" s="51"/>
      <c r="G251" s="226" t="str">
        <f>IF(AND(
  SUM(COUNTIF(C$244:C$253,{"Sauen","Sauen M"}))=1,
  COUNTIF(C$244:C$253,"Schwein verworfen")=1,
  SUMPRODUCT((COUNTIF(C$244:C$253,C$244:C$253)&gt;1)*1)=0
),"WAHR","FALSCH")</f>
        <v>FALSCH</v>
      </c>
      <c r="H251" s="52"/>
      <c r="I251" s="53"/>
    </row>
    <row r="252" spans="1:9" x14ac:dyDescent="0.3">
      <c r="A252" s="75" t="str">
        <f>IF(OR(
TRIM(LOWER('Marktstützung - Mastschwein'!$K$28))="mit sauen",
TRIM(LOWER('Marktstützung - Mastschwein'!$K$28))="mit sauen und verworfenen tieren"),
0,""
)</f>
        <v/>
      </c>
      <c r="B252" s="60"/>
      <c r="C252" s="61"/>
      <c r="D252" s="66"/>
      <c r="E252" s="64"/>
      <c r="F252" s="51"/>
      <c r="G252" s="226" t="str">
        <f>IF(AND(
  SUM(COUNTIF(C$244:C$253,{"Sauen","Sauen M"}))=1,
  COUNTIF(C$244:C$253,"Schwein verworfen")=1,
  SUMPRODUCT((COUNTIF(C$244:C$253,C$244:C$253)&gt;1)*1)=0
),"WAHR","FALSCH")</f>
        <v>FALSCH</v>
      </c>
      <c r="H252" s="52"/>
      <c r="I252" s="53"/>
    </row>
    <row r="253" spans="1:9" ht="17.25" thickBot="1" x14ac:dyDescent="0.35">
      <c r="A253" s="75" t="str">
        <f>IF(OR(
TRIM(LOWER('Marktstützung - Mastschwein'!$K$28))="mit sauen",
TRIM(LOWER('Marktstützung - Mastschwein'!$K$28))="mit sauen und verworfenen tieren"),
0,""
)</f>
        <v/>
      </c>
      <c r="B253" s="67"/>
      <c r="C253" s="68"/>
      <c r="D253" s="69"/>
      <c r="E253" s="70"/>
      <c r="F253" s="51"/>
      <c r="G253" s="226" t="str">
        <f>IF(AND(
  SUM(COUNTIF(C$244:C$253,{"Sauen","Sauen M"}))=1,
  COUNTIF(C$244:C$253,"Schwein verworfen")=1,
  SUMPRODUCT((COUNTIF(C$244:C$253,C$244:C$253)&gt;1)*1)=0
),"WAHR","FALSCH")</f>
        <v>FALSCH</v>
      </c>
      <c r="H253" s="52"/>
      <c r="I253" s="53"/>
    </row>
    <row r="254" spans="1:9" ht="146.25" thickBot="1" x14ac:dyDescent="0.35">
      <c r="A254" s="207" t="s">
        <v>313</v>
      </c>
      <c r="B254" s="41" t="s">
        <v>141</v>
      </c>
      <c r="C254" s="42" t="s">
        <v>287</v>
      </c>
      <c r="D254" s="42" t="s">
        <v>134</v>
      </c>
      <c r="E254" s="42" t="s">
        <v>288</v>
      </c>
      <c r="F254" s="42" t="s">
        <v>140</v>
      </c>
      <c r="G254" s="42" t="s">
        <v>289</v>
      </c>
      <c r="H254" s="42" t="s">
        <v>154</v>
      </c>
      <c r="I254" s="43" t="s">
        <v>220</v>
      </c>
    </row>
    <row r="255" spans="1:9" ht="17.25" thickBot="1" x14ac:dyDescent="0.35">
      <c r="A255" s="74" t="str">
        <f>IF(OR(
TRIM(LOWER('Marktstützung - Mastschwein'!$K$29))="mit sauen",
TRIM(LOWER('Marktstützung - Mastschwein'!$K$29))="mit sauen und verworfenen tieren"),
0,""
)</f>
        <v/>
      </c>
      <c r="B255" s="60"/>
      <c r="C255" s="61"/>
      <c r="D255" s="62"/>
      <c r="E255" s="63"/>
      <c r="F255" s="47" t="str">
        <f>IF(OR(
  TRIM(LOWER('Marktstützung - Mastschwein'!$K$29))="mit sauen",
  TRIM(LOWER('Marktstützung - Mastschwein'!$K$29))="mit sauen und verworfenen tieren"),
  'Sauen + verworfen Basis'!F255,
  "")</f>
        <v/>
      </c>
      <c r="G255" s="226" t="str">
        <f>IF(AND(
  SUM(COUNTIF(C$255:C$264,{"Sauen","Sauen M"}))=1,
  COUNTIF(C$255:C$264,"Schwein verworfen")=1,
  SUMPRODUCT((COUNTIF(C$255:C$264,C$255:C$264)&gt;1)*1)=0
),"WAHR","FALSCH")</f>
        <v>FALSCH</v>
      </c>
      <c r="H255" s="49" t="str">
        <f>IF(OR(
  TRIM(LOWER('Marktstützung - Mastschwein'!$K$29))="mit sauen",
  TRIM(LOWER('Marktstützung - Mastschwein'!$K$29))="mit sauen und verworfenen tieren"),
  'Sauen + verworfen Basis'!H255,
  "")</f>
        <v/>
      </c>
      <c r="I255" s="50" t="str">
        <f>IF(OR(
  TRIM(LOWER('Marktstützung - Mastschwein'!$K$29))="mit sauen",
  TRIM(LOWER('Marktstützung - Mastschwein'!$K$29))="mit sauen und verworfenen tieren"),
  'Sauen + verworfen Basis'!I255,
  "")</f>
        <v/>
      </c>
    </row>
    <row r="256" spans="1:9" x14ac:dyDescent="0.3">
      <c r="A256" s="75" t="str">
        <f>IF(OR(
TRIM(LOWER('Marktstützung - Mastschwein'!$K$29))="mit sauen",
TRIM(LOWER('Marktstützung - Mastschwein'!$K$29))="mit sauen und verworfenen tieren"),
0,""
)</f>
        <v/>
      </c>
      <c r="B256" s="60"/>
      <c r="C256" s="61"/>
      <c r="D256" s="62"/>
      <c r="E256" s="64"/>
      <c r="F256" s="51"/>
      <c r="G256" s="226" t="str">
        <f>IF(AND(
  SUM(COUNTIF(C$255:C$264,{"Sauen","Sauen M"}))=1,
  COUNTIF(C$255:C$264,"Schwein verworfen")=1,
  SUMPRODUCT((COUNTIF(C$255:C$264,C$255:C$264)&gt;1)*1)=0
),"WAHR","FALSCH")</f>
        <v>FALSCH</v>
      </c>
      <c r="H256" s="52"/>
      <c r="I256" s="53"/>
    </row>
    <row r="257" spans="1:9" x14ac:dyDescent="0.3">
      <c r="A257" s="75" t="str">
        <f>IF(OR(
TRIM(LOWER('Marktstützung - Mastschwein'!$K$29))="mit sauen",
TRIM(LOWER('Marktstützung - Mastschwein'!$K$29))="mit sauen und verworfenen tieren"),
0,""
)</f>
        <v/>
      </c>
      <c r="B257" s="60"/>
      <c r="C257" s="61"/>
      <c r="D257" s="62"/>
      <c r="E257" s="64"/>
      <c r="F257" s="51"/>
      <c r="G257" s="226" t="str">
        <f>IF(AND(
  SUM(COUNTIF(C$255:C$264,{"Sauen","Sauen M"}))=1,
  COUNTIF(C$255:C$264,"Schwein verworfen")=1,
  SUMPRODUCT((COUNTIF(C$255:C$264,C$255:C$264)&gt;1)*1)=0
),"WAHR","FALSCH")</f>
        <v>FALSCH</v>
      </c>
      <c r="H257" s="52"/>
      <c r="I257" s="53"/>
    </row>
    <row r="258" spans="1:9" x14ac:dyDescent="0.3">
      <c r="A258" s="75" t="str">
        <f>IF(OR(
TRIM(LOWER('Marktstützung - Mastschwein'!$K$29))="mit sauen",
TRIM(LOWER('Marktstützung - Mastschwein'!$K$29))="mit sauen und verworfenen tieren"),
0,""
)</f>
        <v/>
      </c>
      <c r="B258" s="65"/>
      <c r="C258" s="61"/>
      <c r="D258" s="62"/>
      <c r="E258" s="64"/>
      <c r="F258" s="51"/>
      <c r="G258" s="226" t="str">
        <f>IF(AND(
  SUM(COUNTIF(C$255:C$264,{"Sauen","Sauen M"}))=1,
  COUNTIF(C$255:C$264,"Schwein verworfen")=1,
  SUMPRODUCT((COUNTIF(C$255:C$264,C$255:C$264)&gt;1)*1)=0
),"WAHR","FALSCH")</f>
        <v>FALSCH</v>
      </c>
      <c r="H258" s="52"/>
      <c r="I258" s="53"/>
    </row>
    <row r="259" spans="1:9" x14ac:dyDescent="0.3">
      <c r="A259" s="75" t="str">
        <f>IF(OR(
TRIM(LOWER('Marktstützung - Mastschwein'!$K$29))="mit sauen",
TRIM(LOWER('Marktstützung - Mastschwein'!$K$29))="mit sauen und verworfenen tieren"),
0,""
)</f>
        <v/>
      </c>
      <c r="B259" s="65"/>
      <c r="C259" s="61"/>
      <c r="D259" s="62"/>
      <c r="E259" s="64"/>
      <c r="F259" s="51"/>
      <c r="G259" s="226" t="str">
        <f>IF(AND(
  SUM(COUNTIF(C$255:C$264,{"Sauen","Sauen M"}))=1,
  COUNTIF(C$255:C$264,"Schwein verworfen")=1,
  SUMPRODUCT((COUNTIF(C$255:C$264,C$255:C$264)&gt;1)*1)=0
),"WAHR","FALSCH")</f>
        <v>FALSCH</v>
      </c>
      <c r="H259" s="52"/>
      <c r="I259" s="53"/>
    </row>
    <row r="260" spans="1:9" x14ac:dyDescent="0.3">
      <c r="A260" s="75" t="str">
        <f>IF(OR(
TRIM(LOWER('Marktstützung - Mastschwein'!$K$29))="mit sauen",
TRIM(LOWER('Marktstützung - Mastschwein'!$K$29))="mit sauen und verworfenen tieren"),
0,""
)</f>
        <v/>
      </c>
      <c r="B260" s="65"/>
      <c r="C260" s="61"/>
      <c r="D260" s="62"/>
      <c r="E260" s="64"/>
      <c r="F260" s="51"/>
      <c r="G260" s="226" t="str">
        <f>IF(AND(
  SUM(COUNTIF(C$255:C$264,{"Sauen","Sauen M"}))=1,
  COUNTIF(C$255:C$264,"Schwein verworfen")=1,
  SUMPRODUCT((COUNTIF(C$255:C$264,C$255:C$264)&gt;1)*1)=0
),"WAHR","FALSCH")</f>
        <v>FALSCH</v>
      </c>
      <c r="H260" s="52"/>
      <c r="I260" s="53"/>
    </row>
    <row r="261" spans="1:9" x14ac:dyDescent="0.3">
      <c r="A261" s="75" t="str">
        <f>IF(OR(
TRIM(LOWER('Marktstützung - Mastschwein'!$K$29))="mit sauen",
TRIM(LOWER('Marktstützung - Mastschwein'!$K$29))="mit sauen und verworfenen tieren"),
0,""
)</f>
        <v/>
      </c>
      <c r="B261" s="60"/>
      <c r="C261" s="61"/>
      <c r="D261" s="62"/>
      <c r="E261" s="64"/>
      <c r="F261" s="51"/>
      <c r="G261" s="226" t="str">
        <f>IF(AND(
  SUM(COUNTIF(C$255:C$264,{"Sauen","Sauen M"}))=1,
  COUNTIF(C$255:C$264,"Schwein verworfen")=1,
  SUMPRODUCT((COUNTIF(C$255:C$264,C$255:C$264)&gt;1)*1)=0
),"WAHR","FALSCH")</f>
        <v>FALSCH</v>
      </c>
      <c r="H261" s="52"/>
      <c r="I261" s="53"/>
    </row>
    <row r="262" spans="1:9" x14ac:dyDescent="0.3">
      <c r="A262" s="75" t="str">
        <f>IF(OR(
TRIM(LOWER('Marktstützung - Mastschwein'!$K$29))="mit sauen",
TRIM(LOWER('Marktstützung - Mastschwein'!$K$29))="mit sauen und verworfenen tieren"),
0,""
)</f>
        <v/>
      </c>
      <c r="B262" s="60"/>
      <c r="C262" s="61"/>
      <c r="D262" s="62"/>
      <c r="E262" s="64"/>
      <c r="F262" s="51"/>
      <c r="G262" s="226" t="str">
        <f>IF(AND(
  SUM(COUNTIF(C$255:C$264,{"Sauen","Sauen M"}))=1,
  COUNTIF(C$255:C$264,"Schwein verworfen")=1,
  SUMPRODUCT((COUNTIF(C$255:C$264,C$255:C$264)&gt;1)*1)=0
),"WAHR","FALSCH")</f>
        <v>FALSCH</v>
      </c>
      <c r="H262" s="52"/>
      <c r="I262" s="53"/>
    </row>
    <row r="263" spans="1:9" x14ac:dyDescent="0.3">
      <c r="A263" s="75" t="str">
        <f>IF(OR(
TRIM(LOWER('Marktstützung - Mastschwein'!$K$29))="mit sauen",
TRIM(LOWER('Marktstützung - Mastschwein'!$K$29))="mit sauen und verworfenen tieren"),
0,""
)</f>
        <v/>
      </c>
      <c r="B263" s="60"/>
      <c r="C263" s="61"/>
      <c r="D263" s="66"/>
      <c r="E263" s="64"/>
      <c r="F263" s="51"/>
      <c r="G263" s="226" t="str">
        <f>IF(AND(
  SUM(COUNTIF(C$255:C$264,{"Sauen","Sauen M"}))=1,
  COUNTIF(C$255:C$264,"Schwein verworfen")=1,
  SUMPRODUCT((COUNTIF(C$255:C$264,C$255:C$264)&gt;1)*1)=0
),"WAHR","FALSCH")</f>
        <v>FALSCH</v>
      </c>
      <c r="H263" s="52"/>
      <c r="I263" s="53"/>
    </row>
    <row r="264" spans="1:9" ht="17.25" thickBot="1" x14ac:dyDescent="0.35">
      <c r="A264" s="75" t="str">
        <f>IF(OR(
TRIM(LOWER('Marktstützung - Mastschwein'!$K$29))="mit sauen",
TRIM(LOWER('Marktstützung - Mastschwein'!$K$29))="mit sauen und verworfenen tieren"),
0,""
)</f>
        <v/>
      </c>
      <c r="B264" s="67"/>
      <c r="C264" s="68"/>
      <c r="D264" s="69"/>
      <c r="E264" s="70"/>
      <c r="F264" s="51"/>
      <c r="G264" s="226" t="str">
        <f>IF(AND(
  SUM(COUNTIF(C$255:C$264,{"Sauen","Sauen M"}))=1,
  COUNTIF(C$255:C$264,"Schwein verworfen")=1,
  SUMPRODUCT((COUNTIF(C$255:C$264,C$255:C$264)&gt;1)*1)=0
),"WAHR","FALSCH")</f>
        <v>FALSCH</v>
      </c>
      <c r="H264" s="52"/>
      <c r="I264" s="53"/>
    </row>
    <row r="265" spans="1:9" ht="186.75" thickBot="1" x14ac:dyDescent="0.35">
      <c r="A265" s="207" t="s">
        <v>314</v>
      </c>
      <c r="B265" s="41" t="s">
        <v>141</v>
      </c>
      <c r="C265" s="42" t="s">
        <v>287</v>
      </c>
      <c r="D265" s="42" t="s">
        <v>134</v>
      </c>
      <c r="E265" s="42" t="s">
        <v>288</v>
      </c>
      <c r="F265" s="42" t="s">
        <v>140</v>
      </c>
      <c r="G265" s="42" t="s">
        <v>289</v>
      </c>
      <c r="H265" s="42" t="s">
        <v>154</v>
      </c>
      <c r="I265" s="43" t="s">
        <v>220</v>
      </c>
    </row>
    <row r="266" spans="1:9" ht="17.25" thickBot="1" x14ac:dyDescent="0.35">
      <c r="A266" s="74" t="str">
        <f>IF(OR(
TRIM(LOWER('Marktstützung - Mastschwein'!$K$30))="mit sauen",
TRIM(LOWER('Marktstützung - Mastschwein'!$K$30))="mit sauen und verworfenen tieren"),
0,""
)</f>
        <v/>
      </c>
      <c r="B266" s="60"/>
      <c r="C266" s="61"/>
      <c r="D266" s="62"/>
      <c r="E266" s="63"/>
      <c r="F266" s="47" t="str">
        <f>IF(OR(
  TRIM(LOWER('Marktstützung - Mastschwein'!$K$30))="mit sauen",
  TRIM(LOWER('Marktstützung - Mastschwein'!$K$30))="mit sauen und verworfenen tieren"),
  'Sauen + verworfen Basis'!F266,
  "")</f>
        <v/>
      </c>
      <c r="G266" s="226" t="str">
        <f>IF(AND(
  SUM(COUNTIF(C$266:C$275,{"Sauen","Sauen M"}))=1,
  COUNTIF(C$266:C$275,"Schwein verworfen")=1,
  SUMPRODUCT((COUNTIF(C$266:C$275,C$266:C$275)&gt;1)*1)=0
),"WAHR","FALSCH")</f>
        <v>FALSCH</v>
      </c>
      <c r="H266" s="49" t="str">
        <f>IF(OR(
  TRIM(LOWER('Marktstützung - Mastschwein'!$K$30))="mit sauen",
  TRIM(LOWER('Marktstützung - Mastschwein'!$K$30))="mit sauen und verworfenen tieren"),
  'Sauen + verworfen Basis'!H266,
  "")</f>
        <v/>
      </c>
      <c r="I266" s="50" t="str">
        <f>IF(OR(
  TRIM(LOWER('Marktstützung - Mastschwein'!$K$30))="mit sauen",
  TRIM(LOWER('Marktstützung - Mastschwein'!$K$30))="mit sauen und verworfenen tieren"),
  'Sauen + verworfen Basis'!I266,
  "")</f>
        <v/>
      </c>
    </row>
    <row r="267" spans="1:9" x14ac:dyDescent="0.3">
      <c r="A267" s="75" t="str">
        <f>IF(OR(
TRIM(LOWER('Marktstützung - Mastschwein'!$K$30))="mit sauen",
TRIM(LOWER('Marktstützung - Mastschwein'!$K$30))="mit sauen und verworfenen tieren"),
0,""
)</f>
        <v/>
      </c>
      <c r="B267" s="60"/>
      <c r="C267" s="61"/>
      <c r="D267" s="62"/>
      <c r="E267" s="64"/>
      <c r="F267" s="51"/>
      <c r="G267" s="226" t="str">
        <f>IF(AND(
  SUM(COUNTIF(C$266:C$275,{"Sauen","Sauen M"}))=1,
  COUNTIF(C$266:C$275,"Schwein verworfen")=1,
  SUMPRODUCT((COUNTIF(C$266:C$275,C$266:C$275)&gt;1)*1)=0
),"WAHR","FALSCH")</f>
        <v>FALSCH</v>
      </c>
      <c r="H267" s="52"/>
      <c r="I267" s="53"/>
    </row>
    <row r="268" spans="1:9" x14ac:dyDescent="0.3">
      <c r="A268" s="75" t="str">
        <f>IF(OR(
TRIM(LOWER('Marktstützung - Mastschwein'!$K$30))="mit sauen",
TRIM(LOWER('Marktstützung - Mastschwein'!$K$30))="mit sauen und verworfenen tieren"),
0,""
)</f>
        <v/>
      </c>
      <c r="B268" s="60"/>
      <c r="C268" s="61"/>
      <c r="D268" s="62"/>
      <c r="E268" s="64"/>
      <c r="F268" s="51"/>
      <c r="G268" s="226" t="str">
        <f>IF(AND(
  SUM(COUNTIF(C$266:C$275,{"Sauen","Sauen M"}))=1,
  COUNTIF(C$266:C$275,"Schwein verworfen")=1,
  SUMPRODUCT((COUNTIF(C$266:C$275,C$266:C$275)&gt;1)*1)=0
),"WAHR","FALSCH")</f>
        <v>FALSCH</v>
      </c>
      <c r="H268" s="52"/>
      <c r="I268" s="53"/>
    </row>
    <row r="269" spans="1:9" x14ac:dyDescent="0.3">
      <c r="A269" s="75" t="str">
        <f>IF(OR(
TRIM(LOWER('Marktstützung - Mastschwein'!$K$30))="mit sauen",
TRIM(LOWER('Marktstützung - Mastschwein'!$K$30))="mit sauen und verworfenen tieren"),
0,""
)</f>
        <v/>
      </c>
      <c r="B269" s="65"/>
      <c r="C269" s="61"/>
      <c r="D269" s="62"/>
      <c r="E269" s="64"/>
      <c r="F269" s="51"/>
      <c r="G269" s="226" t="str">
        <f>IF(AND(
  SUM(COUNTIF(C$266:C$275,{"Sauen","Sauen M"}))=1,
  COUNTIF(C$266:C$275,"Schwein verworfen")=1,
  SUMPRODUCT((COUNTIF(C$266:C$275,C$266:C$275)&gt;1)*1)=0
),"WAHR","FALSCH")</f>
        <v>FALSCH</v>
      </c>
      <c r="H269" s="52"/>
      <c r="I269" s="53"/>
    </row>
    <row r="270" spans="1:9" x14ac:dyDescent="0.3">
      <c r="A270" s="75" t="str">
        <f>IF(OR(
TRIM(LOWER('Marktstützung - Mastschwein'!$K$30))="mit sauen",
TRIM(LOWER('Marktstützung - Mastschwein'!$K$30))="mit sauen und verworfenen tieren"),
0,""
)</f>
        <v/>
      </c>
      <c r="B270" s="65"/>
      <c r="C270" s="61"/>
      <c r="D270" s="62"/>
      <c r="E270" s="64"/>
      <c r="F270" s="51"/>
      <c r="G270" s="226" t="str">
        <f>IF(AND(
  SUM(COUNTIF(C$266:C$275,{"Sauen","Sauen M"}))=1,
  COUNTIF(C$266:C$275,"Schwein verworfen")=1,
  SUMPRODUCT((COUNTIF(C$266:C$275,C$266:C$275)&gt;1)*1)=0
),"WAHR","FALSCH")</f>
        <v>FALSCH</v>
      </c>
      <c r="H270" s="52"/>
      <c r="I270" s="53"/>
    </row>
    <row r="271" spans="1:9" x14ac:dyDescent="0.3">
      <c r="A271" s="75" t="str">
        <f>IF(OR(
TRIM(LOWER('Marktstützung - Mastschwein'!$K$30))="mit sauen",
TRIM(LOWER('Marktstützung - Mastschwein'!$K$30))="mit sauen und verworfenen tieren"),
0,""
)</f>
        <v/>
      </c>
      <c r="B271" s="65"/>
      <c r="C271" s="61"/>
      <c r="D271" s="62"/>
      <c r="E271" s="64"/>
      <c r="F271" s="51"/>
      <c r="G271" s="226" t="str">
        <f>IF(AND(
  SUM(COUNTIF(C$266:C$275,{"Sauen","Sauen M"}))=1,
  COUNTIF(C$266:C$275,"Schwein verworfen")=1,
  SUMPRODUCT((COUNTIF(C$266:C$275,C$266:C$275)&gt;1)*1)=0
),"WAHR","FALSCH")</f>
        <v>FALSCH</v>
      </c>
      <c r="H271" s="52"/>
      <c r="I271" s="53"/>
    </row>
    <row r="272" spans="1:9" x14ac:dyDescent="0.3">
      <c r="A272" s="75" t="str">
        <f>IF(OR(
TRIM(LOWER('Marktstützung - Mastschwein'!$K$30))="mit sauen",
TRIM(LOWER('Marktstützung - Mastschwein'!$K$30))="mit sauen und verworfenen tieren"),
0,""
)</f>
        <v/>
      </c>
      <c r="B272" s="60"/>
      <c r="C272" s="61"/>
      <c r="D272" s="62"/>
      <c r="E272" s="64"/>
      <c r="F272" s="51"/>
      <c r="G272" s="226" t="str">
        <f>IF(AND(
  SUM(COUNTIF(C$266:C$275,{"Sauen","Sauen M"}))=1,
  COUNTIF(C$266:C$275,"Schwein verworfen")=1,
  SUMPRODUCT((COUNTIF(C$266:C$275,C$266:C$275)&gt;1)*1)=0
),"WAHR","FALSCH")</f>
        <v>FALSCH</v>
      </c>
      <c r="H272" s="52"/>
      <c r="I272" s="53"/>
    </row>
    <row r="273" spans="1:9" x14ac:dyDescent="0.3">
      <c r="A273" s="75" t="str">
        <f>IF(OR(
TRIM(LOWER('Marktstützung - Mastschwein'!$K$30))="mit sauen",
TRIM(LOWER('Marktstützung - Mastschwein'!$K$30))="mit sauen und verworfenen tieren"),
0,""
)</f>
        <v/>
      </c>
      <c r="B273" s="60"/>
      <c r="C273" s="61"/>
      <c r="D273" s="62"/>
      <c r="E273" s="64"/>
      <c r="F273" s="51"/>
      <c r="G273" s="226" t="str">
        <f>IF(AND(
  SUM(COUNTIF(C$266:C$275,{"Sauen","Sauen M"}))=1,
  COUNTIF(C$266:C$275,"Schwein verworfen")=1,
  SUMPRODUCT((COUNTIF(C$266:C$275,C$266:C$275)&gt;1)*1)=0
),"WAHR","FALSCH")</f>
        <v>FALSCH</v>
      </c>
      <c r="H273" s="52"/>
      <c r="I273" s="53"/>
    </row>
    <row r="274" spans="1:9" x14ac:dyDescent="0.3">
      <c r="A274" s="75" t="str">
        <f>IF(OR(
TRIM(LOWER('Marktstützung - Mastschwein'!$K$30))="mit sauen",
TRIM(LOWER('Marktstützung - Mastschwein'!$K$30))="mit sauen und verworfenen tieren"),
0,""
)</f>
        <v/>
      </c>
      <c r="B274" s="60"/>
      <c r="C274" s="61"/>
      <c r="D274" s="66"/>
      <c r="E274" s="64"/>
      <c r="F274" s="51"/>
      <c r="G274" s="226" t="str">
        <f>IF(AND(
  SUM(COUNTIF(C$266:C$275,{"Sauen","Sauen M"}))=1,
  COUNTIF(C$266:C$275,"Schwein verworfen")=1,
  SUMPRODUCT((COUNTIF(C$266:C$275,C$266:C$275)&gt;1)*1)=0
),"WAHR","FALSCH")</f>
        <v>FALSCH</v>
      </c>
      <c r="H274" s="52"/>
      <c r="I274" s="53"/>
    </row>
    <row r="275" spans="1:9" ht="17.25" thickBot="1" x14ac:dyDescent="0.35">
      <c r="A275" s="75" t="str">
        <f>IF(OR(
TRIM(LOWER('Marktstützung - Mastschwein'!$K$30))="mit sauen",
TRIM(LOWER('Marktstützung - Mastschwein'!$K$30))="mit sauen und verworfenen tieren"),
0,""
)</f>
        <v/>
      </c>
      <c r="B275" s="67"/>
      <c r="C275" s="68"/>
      <c r="D275" s="69"/>
      <c r="E275" s="70"/>
      <c r="F275" s="51"/>
      <c r="G275" s="226" t="str">
        <f>IF(AND(
  SUM(COUNTIF(C$266:C$275,{"Sauen","Sauen M"}))=1,
  COUNTIF(C$266:C$275,"Schwein verworfen")=1,
  SUMPRODUCT((COUNTIF(C$266:C$275,C$266:C$275)&gt;1)*1)=0
),"WAHR","FALSCH")</f>
        <v>FALSCH</v>
      </c>
      <c r="H275" s="52"/>
      <c r="I275" s="53"/>
    </row>
    <row r="276" spans="1:9" ht="150.75" thickBot="1" x14ac:dyDescent="0.35">
      <c r="A276" s="207" t="s">
        <v>315</v>
      </c>
      <c r="B276" s="41" t="s">
        <v>141</v>
      </c>
      <c r="C276" s="42" t="s">
        <v>287</v>
      </c>
      <c r="D276" s="42" t="s">
        <v>134</v>
      </c>
      <c r="E276" s="42" t="s">
        <v>288</v>
      </c>
      <c r="F276" s="42" t="s">
        <v>140</v>
      </c>
      <c r="G276" s="42" t="s">
        <v>289</v>
      </c>
      <c r="H276" s="42" t="s">
        <v>154</v>
      </c>
      <c r="I276" s="43" t="s">
        <v>220</v>
      </c>
    </row>
    <row r="277" spans="1:9" ht="17.25" thickBot="1" x14ac:dyDescent="0.35">
      <c r="A277" s="74" t="str">
        <f>IF(OR(
TRIM(LOWER('Marktstützung - Mastschwein'!$K$31))="mit sauen",
TRIM(LOWER('Marktstützung - Mastschwein'!$K$31))="mit sauen und verworfenen tieren"),
0,""
)</f>
        <v/>
      </c>
      <c r="B277" s="60"/>
      <c r="C277" s="61"/>
      <c r="D277" s="62"/>
      <c r="E277" s="63"/>
      <c r="F277" s="47" t="str">
        <f>IF(OR(
  TRIM(LOWER('Marktstützung - Mastschwein'!$K$31))="mit sauen",
  TRIM(LOWER('Marktstützung - Mastschwein'!$K$31))="mit sauen und verworfenen tieren"),
  'Sauen + verworfen Basis'!F277,
  "")</f>
        <v/>
      </c>
      <c r="G277" s="226" t="str">
        <f>IF(AND(
  SUM(COUNTIF(C$277:C$286,{"Sauen","Sauen M"}))=1,
  COUNTIF(C$277:C$286,"Schwein verworfen")=1,
  SUMPRODUCT((COUNTIF(C$277:C$286,C$277:C$286)&gt;1)*1)=0
),"WAHR","FALSCH")</f>
        <v>FALSCH</v>
      </c>
      <c r="H277" s="49" t="str">
        <f>IF(OR(
  TRIM(LOWER('Marktstützung - Mastschwein'!$K$31))="mit sauen",
  TRIM(LOWER('Marktstützung - Mastschwein'!$K$31))="mit sauen und verworfenen tieren"),
  'Sauen + verworfen Basis'!H277,
  "")</f>
        <v/>
      </c>
      <c r="I277" s="50" t="str">
        <f>IF(OR(
  TRIM(LOWER('Marktstützung - Mastschwein'!$K$31))="mit sauen",
  TRIM(LOWER('Marktstützung - Mastschwein'!$K$31))="mit sauen und verworfenen tieren"),
  'Sauen + verworfen Basis'!I277,
  "")</f>
        <v/>
      </c>
    </row>
    <row r="278" spans="1:9" x14ac:dyDescent="0.3">
      <c r="A278" s="75" t="str">
        <f>IF(OR(
TRIM(LOWER('Marktstützung - Mastschwein'!$K$31))="mit sauen",
TRIM(LOWER('Marktstützung - Mastschwein'!$K$31))="mit sauen und verworfenen tieren"),
0,""
)</f>
        <v/>
      </c>
      <c r="B278" s="60"/>
      <c r="C278" s="61"/>
      <c r="D278" s="62"/>
      <c r="E278" s="64"/>
      <c r="F278" s="51"/>
      <c r="G278" s="226" t="str">
        <f>IF(AND(
  SUM(COUNTIF(C$277:C$286,{"Sauen","Sauen M"}))=1,
  COUNTIF(C$277:C$286,"Schwein verworfen")=1,
  SUMPRODUCT((COUNTIF(C$277:C$286,C$277:C$286)&gt;1)*1)=0
),"WAHR","FALSCH")</f>
        <v>FALSCH</v>
      </c>
      <c r="H278" s="52"/>
      <c r="I278" s="53"/>
    </row>
    <row r="279" spans="1:9" x14ac:dyDescent="0.3">
      <c r="A279" s="75" t="str">
        <f>IF(OR(
TRIM(LOWER('Marktstützung - Mastschwein'!$K$31))="mit sauen",
TRIM(LOWER('Marktstützung - Mastschwein'!$K$31))="mit sauen und verworfenen tieren"),
0,""
)</f>
        <v/>
      </c>
      <c r="B279" s="60"/>
      <c r="C279" s="61"/>
      <c r="D279" s="62"/>
      <c r="E279" s="64"/>
      <c r="F279" s="51"/>
      <c r="G279" s="226" t="str">
        <f>IF(AND(
  SUM(COUNTIF(C$277:C$286,{"Sauen","Sauen M"}))=1,
  COUNTIF(C$277:C$286,"Schwein verworfen")=1,
  SUMPRODUCT((COUNTIF(C$277:C$286,C$277:C$286)&gt;1)*1)=0
),"WAHR","FALSCH")</f>
        <v>FALSCH</v>
      </c>
      <c r="H279" s="52"/>
      <c r="I279" s="53"/>
    </row>
    <row r="280" spans="1:9" x14ac:dyDescent="0.3">
      <c r="A280" s="75" t="str">
        <f>IF(OR(
TRIM(LOWER('Marktstützung - Mastschwein'!$K$31))="mit sauen",
TRIM(LOWER('Marktstützung - Mastschwein'!$K$31))="mit sauen und verworfenen tieren"),
0,""
)</f>
        <v/>
      </c>
      <c r="B280" s="65"/>
      <c r="C280" s="61"/>
      <c r="D280" s="62"/>
      <c r="E280" s="64"/>
      <c r="F280" s="51"/>
      <c r="G280" s="226" t="str">
        <f>IF(AND(
  SUM(COUNTIF(C$277:C$286,{"Sauen","Sauen M"}))=1,
  COUNTIF(C$277:C$286,"Schwein verworfen")=1,
  SUMPRODUCT((COUNTIF(C$277:C$286,C$277:C$286)&gt;1)*1)=0
),"WAHR","FALSCH")</f>
        <v>FALSCH</v>
      </c>
      <c r="H280" s="52"/>
      <c r="I280" s="53"/>
    </row>
    <row r="281" spans="1:9" x14ac:dyDescent="0.3">
      <c r="A281" s="75" t="str">
        <f>IF(OR(
TRIM(LOWER('Marktstützung - Mastschwein'!$K$31))="mit sauen",
TRIM(LOWER('Marktstützung - Mastschwein'!$K$31))="mit sauen und verworfenen tieren"),
0,""
)</f>
        <v/>
      </c>
      <c r="B281" s="65"/>
      <c r="C281" s="61"/>
      <c r="D281" s="62"/>
      <c r="E281" s="64"/>
      <c r="F281" s="51"/>
      <c r="G281" s="226" t="str">
        <f>IF(AND(
  SUM(COUNTIF(C$277:C$286,{"Sauen","Sauen M"}))=1,
  COUNTIF(C$277:C$286,"Schwein verworfen")=1,
  SUMPRODUCT((COUNTIF(C$277:C$286,C$277:C$286)&gt;1)*1)=0
),"WAHR","FALSCH")</f>
        <v>FALSCH</v>
      </c>
      <c r="H281" s="52"/>
      <c r="I281" s="53"/>
    </row>
    <row r="282" spans="1:9" x14ac:dyDescent="0.3">
      <c r="A282" s="75" t="str">
        <f>IF(OR(
TRIM(LOWER('Marktstützung - Mastschwein'!$K$31))="mit sauen",
TRIM(LOWER('Marktstützung - Mastschwein'!$K$31))="mit sauen und verworfenen tieren"),
0,""
)</f>
        <v/>
      </c>
      <c r="B282" s="65"/>
      <c r="C282" s="61"/>
      <c r="D282" s="62"/>
      <c r="E282" s="64"/>
      <c r="F282" s="51"/>
      <c r="G282" s="226" t="str">
        <f>IF(AND(
  SUM(COUNTIF(C$277:C$286,{"Sauen","Sauen M"}))=1,
  COUNTIF(C$277:C$286,"Schwein verworfen")=1,
  SUMPRODUCT((COUNTIF(C$277:C$286,C$277:C$286)&gt;1)*1)=0
),"WAHR","FALSCH")</f>
        <v>FALSCH</v>
      </c>
      <c r="H282" s="52"/>
      <c r="I282" s="53"/>
    </row>
    <row r="283" spans="1:9" x14ac:dyDescent="0.3">
      <c r="A283" s="75" t="str">
        <f>IF(OR(
TRIM(LOWER('Marktstützung - Mastschwein'!$K$31))="mit sauen",
TRIM(LOWER('Marktstützung - Mastschwein'!$K$31))="mit sauen und verworfenen tieren"),
0,""
)</f>
        <v/>
      </c>
      <c r="B283" s="60"/>
      <c r="C283" s="61"/>
      <c r="D283" s="62"/>
      <c r="E283" s="64"/>
      <c r="F283" s="51"/>
      <c r="G283" s="226" t="str">
        <f>IF(AND(
  SUM(COUNTIF(C$277:C$286,{"Sauen","Sauen M"}))=1,
  COUNTIF(C$277:C$286,"Schwein verworfen")=1,
  SUMPRODUCT((COUNTIF(C$277:C$286,C$277:C$286)&gt;1)*1)=0
),"WAHR","FALSCH")</f>
        <v>FALSCH</v>
      </c>
      <c r="H283" s="52"/>
      <c r="I283" s="53"/>
    </row>
    <row r="284" spans="1:9" x14ac:dyDescent="0.3">
      <c r="A284" s="75" t="str">
        <f>IF(OR(
TRIM(LOWER('Marktstützung - Mastschwein'!$K$31))="mit sauen",
TRIM(LOWER('Marktstützung - Mastschwein'!$K$31))="mit sauen und verworfenen tieren"),
0,""
)</f>
        <v/>
      </c>
      <c r="B284" s="60"/>
      <c r="C284" s="61"/>
      <c r="D284" s="62"/>
      <c r="E284" s="64"/>
      <c r="F284" s="51"/>
      <c r="G284" s="226" t="str">
        <f>IF(AND(
  SUM(COUNTIF(C$277:C$286,{"Sauen","Sauen M"}))=1,
  COUNTIF(C$277:C$286,"Schwein verworfen")=1,
  SUMPRODUCT((COUNTIF(C$277:C$286,C$277:C$286)&gt;1)*1)=0
),"WAHR","FALSCH")</f>
        <v>FALSCH</v>
      </c>
      <c r="H284" s="52"/>
      <c r="I284" s="53"/>
    </row>
    <row r="285" spans="1:9" x14ac:dyDescent="0.3">
      <c r="A285" s="75" t="str">
        <f>IF(OR(
TRIM(LOWER('Marktstützung - Mastschwein'!$K$31))="mit sauen",
TRIM(LOWER('Marktstützung - Mastschwein'!$K$31))="mit sauen und verworfenen tieren"),
0,""
)</f>
        <v/>
      </c>
      <c r="B285" s="60"/>
      <c r="C285" s="61"/>
      <c r="D285" s="66"/>
      <c r="E285" s="64"/>
      <c r="F285" s="51"/>
      <c r="G285" s="226" t="str">
        <f>IF(AND(
  SUM(COUNTIF(C$277:C$286,{"Sauen","Sauen M"}))=1,
  COUNTIF(C$277:C$286,"Schwein verworfen")=1,
  SUMPRODUCT((COUNTIF(C$277:C$286,C$277:C$286)&gt;1)*1)=0
),"WAHR","FALSCH")</f>
        <v>FALSCH</v>
      </c>
      <c r="H285" s="52"/>
      <c r="I285" s="53"/>
    </row>
    <row r="286" spans="1:9" ht="17.25" thickBot="1" x14ac:dyDescent="0.35">
      <c r="A286" s="75" t="str">
        <f>IF(OR(
TRIM(LOWER('Marktstützung - Mastschwein'!$K$31))="mit sauen",
TRIM(LOWER('Marktstützung - Mastschwein'!$K$31))="mit sauen und verworfenen tieren"),
0,""
)</f>
        <v/>
      </c>
      <c r="B286" s="67"/>
      <c r="C286" s="68"/>
      <c r="D286" s="69"/>
      <c r="E286" s="70"/>
      <c r="F286" s="51"/>
      <c r="G286" s="226" t="str">
        <f>IF(AND(
  SUM(COUNTIF(C$277:C$286,{"Sauen","Sauen M"}))=1,
  COUNTIF(C$277:C$286,"Schwein verworfen")=1,
  SUMPRODUCT((COUNTIF(C$277:C$286,C$277:C$286)&gt;1)*1)=0
),"WAHR","FALSCH")</f>
        <v>FALSCH</v>
      </c>
      <c r="H286" s="52"/>
      <c r="I286" s="53"/>
    </row>
    <row r="287" spans="1:9" ht="146.25" thickBot="1" x14ac:dyDescent="0.35">
      <c r="A287" s="207" t="s">
        <v>316</v>
      </c>
      <c r="B287" s="41" t="s">
        <v>141</v>
      </c>
      <c r="C287" s="42" t="s">
        <v>287</v>
      </c>
      <c r="D287" s="42" t="s">
        <v>134</v>
      </c>
      <c r="E287" s="42" t="s">
        <v>288</v>
      </c>
      <c r="F287" s="42" t="s">
        <v>140</v>
      </c>
      <c r="G287" s="42" t="s">
        <v>289</v>
      </c>
      <c r="H287" s="42" t="s">
        <v>154</v>
      </c>
      <c r="I287" s="43" t="s">
        <v>220</v>
      </c>
    </row>
    <row r="288" spans="1:9" ht="17.25" thickBot="1" x14ac:dyDescent="0.35">
      <c r="A288" s="74" t="str">
        <f>IF(OR(
TRIM(LOWER('Marktstützung - Mastschwein'!$K$32))="mit sauen",
TRIM(LOWER('Marktstützung - Mastschwein'!$K$32))="mit sauen und verworfenen tieren"),
0,""
)</f>
        <v/>
      </c>
      <c r="B288" s="60"/>
      <c r="C288" s="61"/>
      <c r="D288" s="62"/>
      <c r="E288" s="63"/>
      <c r="F288" s="47" t="str">
        <f>IF(OR(
  TRIM(LOWER('Marktstützung - Mastschwein'!$K$32))="mit sauen",
  TRIM(LOWER('Marktstützung - Mastschwein'!$K$32))="mit sauen und verworfenen tieren"),
  'Sauen + verworfen Basis'!F288,
  "")</f>
        <v/>
      </c>
      <c r="G288" s="226" t="str">
        <f>IF(AND(
  SUM(COUNTIF(C$288:C$297,{"Sauen","Sauen M"}))=1,
  COUNTIF(C$288:C$297,"Schwein verworfen")=1,
  SUMPRODUCT((COUNTIF(C$288:C$297,C$288:C$297)&gt;1)*1)=0
),"WAHR","FALSCH")</f>
        <v>FALSCH</v>
      </c>
      <c r="H288" s="49" t="str">
        <f>IF(OR(
  TRIM(LOWER('Marktstützung - Mastschwein'!$K$32))="mit sauen",
  TRIM(LOWER('Marktstützung - Mastschwein'!$K$32))="mit sauen und verworfenen tieren"),
  'Sauen + verworfen Basis'!H288,
  "")</f>
        <v/>
      </c>
      <c r="I288" s="50" t="str">
        <f>IF(OR(
  TRIM(LOWER('Marktstützung - Mastschwein'!$K$32))="mit sauen",
  TRIM(LOWER('Marktstützung - Mastschwein'!$K$32))="mit sauen und verworfenen tieren"),
  'Sauen + verworfen Basis'!I288,
  "")</f>
        <v/>
      </c>
    </row>
    <row r="289" spans="1:9" x14ac:dyDescent="0.3">
      <c r="A289" s="75" t="str">
        <f>IF(OR(
TRIM(LOWER('Marktstützung - Mastschwein'!$K$32))="mit sauen",
TRIM(LOWER('Marktstützung - Mastschwein'!$K$32))="mit sauen und verworfenen tieren"),
0,""
)</f>
        <v/>
      </c>
      <c r="B289" s="60"/>
      <c r="C289" s="61"/>
      <c r="D289" s="62"/>
      <c r="E289" s="64"/>
      <c r="F289" s="51"/>
      <c r="G289" s="226" t="str">
        <f>IF(AND(
  SUM(COUNTIF(C$288:C$297,{"Sauen","Sauen M"}))=1,
  COUNTIF(C$288:C$297,"Schwein verworfen")=1,
  SUMPRODUCT((COUNTIF(C$288:C$297,C$288:C$297)&gt;1)*1)=0
),"WAHR","FALSCH")</f>
        <v>FALSCH</v>
      </c>
      <c r="H289" s="52"/>
      <c r="I289" s="53"/>
    </row>
    <row r="290" spans="1:9" x14ac:dyDescent="0.3">
      <c r="A290" s="75" t="str">
        <f>IF(OR(
TRIM(LOWER('Marktstützung - Mastschwein'!$K$32))="mit sauen",
TRIM(LOWER('Marktstützung - Mastschwein'!$K$32))="mit sauen und verworfenen tieren"),
0,""
)</f>
        <v/>
      </c>
      <c r="B290" s="60"/>
      <c r="C290" s="61"/>
      <c r="D290" s="62"/>
      <c r="E290" s="64"/>
      <c r="F290" s="51"/>
      <c r="G290" s="226" t="str">
        <f>IF(AND(
  SUM(COUNTIF(C$288:C$297,{"Sauen","Sauen M"}))=1,
  COUNTIF(C$288:C$297,"Schwein verworfen")=1,
  SUMPRODUCT((COUNTIF(C$288:C$297,C$288:C$297)&gt;1)*1)=0
),"WAHR","FALSCH")</f>
        <v>FALSCH</v>
      </c>
      <c r="H290" s="52"/>
      <c r="I290" s="53"/>
    </row>
    <row r="291" spans="1:9" x14ac:dyDescent="0.3">
      <c r="A291" s="75" t="str">
        <f>IF(OR(
TRIM(LOWER('Marktstützung - Mastschwein'!$K$32))="mit sauen",
TRIM(LOWER('Marktstützung - Mastschwein'!$K$32))="mit sauen und verworfenen tieren"),
0,""
)</f>
        <v/>
      </c>
      <c r="B291" s="65"/>
      <c r="C291" s="61"/>
      <c r="D291" s="62"/>
      <c r="E291" s="64"/>
      <c r="F291" s="51"/>
      <c r="G291" s="226" t="str">
        <f>IF(AND(
  SUM(COUNTIF(C$288:C$297,{"Sauen","Sauen M"}))=1,
  COUNTIF(C$288:C$297,"Schwein verworfen")=1,
  SUMPRODUCT((COUNTIF(C$288:C$297,C$288:C$297)&gt;1)*1)=0
),"WAHR","FALSCH")</f>
        <v>FALSCH</v>
      </c>
      <c r="H291" s="52"/>
      <c r="I291" s="53"/>
    </row>
    <row r="292" spans="1:9" x14ac:dyDescent="0.3">
      <c r="A292" s="75" t="str">
        <f>IF(OR(
TRIM(LOWER('Marktstützung - Mastschwein'!$K$32))="mit sauen",
TRIM(LOWER('Marktstützung - Mastschwein'!$K$32))="mit sauen und verworfenen tieren"),
0,""
)</f>
        <v/>
      </c>
      <c r="B292" s="65"/>
      <c r="C292" s="61"/>
      <c r="D292" s="62"/>
      <c r="E292" s="64"/>
      <c r="F292" s="51"/>
      <c r="G292" s="226" t="str">
        <f>IF(AND(
  SUM(COUNTIF(C$288:C$297,{"Sauen","Sauen M"}))=1,
  COUNTIF(C$288:C$297,"Schwein verworfen")=1,
  SUMPRODUCT((COUNTIF(C$288:C$297,C$288:C$297)&gt;1)*1)=0
),"WAHR","FALSCH")</f>
        <v>FALSCH</v>
      </c>
      <c r="H292" s="52"/>
      <c r="I292" s="53"/>
    </row>
    <row r="293" spans="1:9" x14ac:dyDescent="0.3">
      <c r="A293" s="75" t="str">
        <f>IF(OR(
TRIM(LOWER('Marktstützung - Mastschwein'!$K$32))="mit sauen",
TRIM(LOWER('Marktstützung - Mastschwein'!$K$32))="mit sauen und verworfenen tieren"),
0,""
)</f>
        <v/>
      </c>
      <c r="B293" s="65"/>
      <c r="C293" s="61"/>
      <c r="D293" s="62"/>
      <c r="E293" s="64"/>
      <c r="F293" s="51"/>
      <c r="G293" s="226" t="str">
        <f>IF(AND(
  SUM(COUNTIF(C$288:C$297,{"Sauen","Sauen M"}))=1,
  COUNTIF(C$288:C$297,"Schwein verworfen")=1,
  SUMPRODUCT((COUNTIF(C$288:C$297,C$288:C$297)&gt;1)*1)=0
),"WAHR","FALSCH")</f>
        <v>FALSCH</v>
      </c>
      <c r="H293" s="52"/>
      <c r="I293" s="53"/>
    </row>
    <row r="294" spans="1:9" x14ac:dyDescent="0.3">
      <c r="A294" s="75" t="str">
        <f>IF(OR(
TRIM(LOWER('Marktstützung - Mastschwein'!$K$32))="mit sauen",
TRIM(LOWER('Marktstützung - Mastschwein'!$K$32))="mit sauen und verworfenen tieren"),
0,""
)</f>
        <v/>
      </c>
      <c r="B294" s="60"/>
      <c r="C294" s="61"/>
      <c r="D294" s="62"/>
      <c r="E294" s="64"/>
      <c r="F294" s="51"/>
      <c r="G294" s="226" t="str">
        <f>IF(AND(
  SUM(COUNTIF(C$288:C$297,{"Sauen","Sauen M"}))=1,
  COUNTIF(C$288:C$297,"Schwein verworfen")=1,
  SUMPRODUCT((COUNTIF(C$288:C$297,C$288:C$297)&gt;1)*1)=0
),"WAHR","FALSCH")</f>
        <v>FALSCH</v>
      </c>
      <c r="H294" s="52"/>
      <c r="I294" s="53"/>
    </row>
    <row r="295" spans="1:9" x14ac:dyDescent="0.3">
      <c r="A295" s="75" t="str">
        <f>IF(OR(
TRIM(LOWER('Marktstützung - Mastschwein'!$K$32))="mit sauen",
TRIM(LOWER('Marktstützung - Mastschwein'!$K$32))="mit sauen und verworfenen tieren"),
0,""
)</f>
        <v/>
      </c>
      <c r="B295" s="60"/>
      <c r="C295" s="61"/>
      <c r="D295" s="62"/>
      <c r="E295" s="64"/>
      <c r="F295" s="51"/>
      <c r="G295" s="226" t="str">
        <f>IF(AND(
  SUM(COUNTIF(C$288:C$297,{"Sauen","Sauen M"}))=1,
  COUNTIF(C$288:C$297,"Schwein verworfen")=1,
  SUMPRODUCT((COUNTIF(C$288:C$297,C$288:C$297)&gt;1)*1)=0
),"WAHR","FALSCH")</f>
        <v>FALSCH</v>
      </c>
      <c r="H295" s="52"/>
      <c r="I295" s="53"/>
    </row>
    <row r="296" spans="1:9" x14ac:dyDescent="0.3">
      <c r="A296" s="75" t="str">
        <f>IF(OR(
TRIM(LOWER('Marktstützung - Mastschwein'!$K$32))="mit sauen",
TRIM(LOWER('Marktstützung - Mastschwein'!$K$32))="mit sauen und verworfenen tieren"),
0,""
)</f>
        <v/>
      </c>
      <c r="B296" s="60"/>
      <c r="C296" s="61"/>
      <c r="D296" s="66"/>
      <c r="E296" s="64"/>
      <c r="F296" s="51"/>
      <c r="G296" s="226" t="str">
        <f>IF(AND(
  SUM(COUNTIF(C$288:C$297,{"Sauen","Sauen M"}))=1,
  COUNTIF(C$288:C$297,"Schwein verworfen")=1,
  SUMPRODUCT((COUNTIF(C$288:C$297,C$288:C$297)&gt;1)*1)=0
),"WAHR","FALSCH")</f>
        <v>FALSCH</v>
      </c>
      <c r="H296" s="52"/>
      <c r="I296" s="53"/>
    </row>
    <row r="297" spans="1:9" ht="17.25" thickBot="1" x14ac:dyDescent="0.35">
      <c r="A297" s="75" t="str">
        <f>IF(OR(
TRIM(LOWER('Marktstützung - Mastschwein'!$K$32))="mit sauen",
TRIM(LOWER('Marktstützung - Mastschwein'!$K$32))="mit sauen und verworfenen tieren"),
0,""
)</f>
        <v/>
      </c>
      <c r="B297" s="67"/>
      <c r="C297" s="68"/>
      <c r="D297" s="69"/>
      <c r="E297" s="70"/>
      <c r="F297" s="51"/>
      <c r="G297" s="226" t="str">
        <f>IF(AND(
  SUM(COUNTIF(C$288:C$297,{"Sauen","Sauen M"}))=1,
  COUNTIF(C$288:C$297,"Schwein verworfen")=1,
  SUMPRODUCT((COUNTIF(C$288:C$297,C$288:C$297)&gt;1)*1)=0
),"WAHR","FALSCH")</f>
        <v>FALSCH</v>
      </c>
      <c r="H297" s="52"/>
      <c r="I297" s="53"/>
    </row>
    <row r="298" spans="1:9" ht="180" thickBot="1" x14ac:dyDescent="0.35">
      <c r="A298" s="207" t="s">
        <v>317</v>
      </c>
      <c r="B298" s="41" t="s">
        <v>141</v>
      </c>
      <c r="C298" s="42" t="s">
        <v>287</v>
      </c>
      <c r="D298" s="42" t="s">
        <v>134</v>
      </c>
      <c r="E298" s="42" t="s">
        <v>288</v>
      </c>
      <c r="F298" s="42" t="s">
        <v>140</v>
      </c>
      <c r="G298" s="42" t="s">
        <v>289</v>
      </c>
      <c r="H298" s="42" t="s">
        <v>154</v>
      </c>
      <c r="I298" s="43" t="s">
        <v>220</v>
      </c>
    </row>
    <row r="299" spans="1:9" ht="17.25" thickBot="1" x14ac:dyDescent="0.35">
      <c r="A299" s="74" t="str">
        <f>IF(OR(
TRIM(LOWER('Marktstützung - Mastschwein'!$K$33))="mit sauen",
TRIM(LOWER('Marktstützung - Mastschwein'!$K$33))="mit sauen und verworfenen tieren"),
0,""
)</f>
        <v/>
      </c>
      <c r="B299" s="60"/>
      <c r="C299" s="61"/>
      <c r="D299" s="62"/>
      <c r="E299" s="63"/>
      <c r="F299" s="47" t="str">
        <f>IF(OR(
  TRIM(LOWER('Marktstützung - Mastschwein'!$K$33))="mit sauen",
  TRIM(LOWER('Marktstützung - Mastschwein'!$K$33))="mit sauen und verworfenen tieren"),
  'Sauen + verworfen Basis'!F299,
  "")</f>
        <v/>
      </c>
      <c r="G299" s="226" t="str">
        <f>IF(AND(
  SUM(COUNTIF(C$299:C$308,{"Sauen","Sauen M"}))=1,
  COUNTIF(C$299:C$308,"Schwein verworfen")=1,
  SUMPRODUCT((COUNTIF(C$299:C$308,C$299:C$308)&gt;1)*1)=0
),"WAHR","FALSCH")</f>
        <v>FALSCH</v>
      </c>
      <c r="H299" s="49" t="str">
        <f>IF(OR(
  TRIM(LOWER('Marktstützung - Mastschwein'!$K$33))="mit sauen",
  TRIM(LOWER('Marktstützung - Mastschwein'!$K$33))="mit sauen und verworfenen tieren"),
  'Sauen + verworfen Basis'!H299,
  "")</f>
        <v/>
      </c>
      <c r="I299" s="50" t="str">
        <f>IF(OR(
  TRIM(LOWER('Marktstützung - Mastschwein'!$K$33))="mit sauen",
  TRIM(LOWER('Marktstützung - Mastschwein'!$K$33))="mit sauen und verworfenen tieren"),
  'Sauen + verworfen Basis'!I299,
  "")</f>
        <v/>
      </c>
    </row>
    <row r="300" spans="1:9" x14ac:dyDescent="0.3">
      <c r="A300" s="75" t="str">
        <f>IF(OR(
TRIM(LOWER('Marktstützung - Mastschwein'!$K$33))="mit sauen",
TRIM(LOWER('Marktstützung - Mastschwein'!$K$33))="mit sauen und verworfenen tieren"),
0,""
)</f>
        <v/>
      </c>
      <c r="B300" s="60"/>
      <c r="C300" s="61"/>
      <c r="D300" s="62"/>
      <c r="E300" s="64"/>
      <c r="F300" s="51"/>
      <c r="G300" s="226" t="str">
        <f>IF(AND(
  SUM(COUNTIF(C$299:C$308,{"Sauen","Sauen M"}))=1,
  COUNTIF(C$299:C$308,"Schwein verworfen")=1,
  SUMPRODUCT((COUNTIF(C$299:C$308,C$299:C$308)&gt;1)*1)=0
),"WAHR","FALSCH")</f>
        <v>FALSCH</v>
      </c>
      <c r="H300" s="52"/>
      <c r="I300" s="53"/>
    </row>
    <row r="301" spans="1:9" x14ac:dyDescent="0.3">
      <c r="A301" s="75" t="str">
        <f>IF(OR(
TRIM(LOWER('Marktstützung - Mastschwein'!$K$33))="mit sauen",
TRIM(LOWER('Marktstützung - Mastschwein'!$K$33))="mit sauen und verworfenen tieren"),
0,""
)</f>
        <v/>
      </c>
      <c r="B301" s="60"/>
      <c r="C301" s="61"/>
      <c r="D301" s="62"/>
      <c r="E301" s="64"/>
      <c r="F301" s="51"/>
      <c r="G301" s="226" t="str">
        <f>IF(AND(
  SUM(COUNTIF(C$299:C$308,{"Sauen","Sauen M"}))=1,
  COUNTIF(C$299:C$308,"Schwein verworfen")=1,
  SUMPRODUCT((COUNTIF(C$299:C$308,C$299:C$308)&gt;1)*1)=0
),"WAHR","FALSCH")</f>
        <v>FALSCH</v>
      </c>
      <c r="H301" s="52"/>
      <c r="I301" s="53"/>
    </row>
    <row r="302" spans="1:9" x14ac:dyDescent="0.3">
      <c r="A302" s="75" t="str">
        <f>IF(OR(
TRIM(LOWER('Marktstützung - Mastschwein'!$K$33))="mit sauen",
TRIM(LOWER('Marktstützung - Mastschwein'!$K$33))="mit sauen und verworfenen tieren"),
0,""
)</f>
        <v/>
      </c>
      <c r="B302" s="65"/>
      <c r="C302" s="61"/>
      <c r="D302" s="62"/>
      <c r="E302" s="64"/>
      <c r="F302" s="51"/>
      <c r="G302" s="226" t="str">
        <f>IF(AND(
  SUM(COUNTIF(C$299:C$308,{"Sauen","Sauen M"}))=1,
  COUNTIF(C$299:C$308,"Schwein verworfen")=1,
  SUMPRODUCT((COUNTIF(C$299:C$308,C$299:C$308)&gt;1)*1)=0
),"WAHR","FALSCH")</f>
        <v>FALSCH</v>
      </c>
      <c r="H302" s="52"/>
      <c r="I302" s="53"/>
    </row>
    <row r="303" spans="1:9" x14ac:dyDescent="0.3">
      <c r="A303" s="75" t="str">
        <f>IF(OR(
TRIM(LOWER('Marktstützung - Mastschwein'!$K$33))="mit sauen",
TRIM(LOWER('Marktstützung - Mastschwein'!$K$33))="mit sauen und verworfenen tieren"),
0,""
)</f>
        <v/>
      </c>
      <c r="B303" s="65"/>
      <c r="C303" s="61"/>
      <c r="D303" s="62"/>
      <c r="E303" s="64"/>
      <c r="F303" s="51"/>
      <c r="G303" s="226" t="str">
        <f>IF(AND(
  SUM(COUNTIF(C$299:C$308,{"Sauen","Sauen M"}))=1,
  COUNTIF(C$299:C$308,"Schwein verworfen")=1,
  SUMPRODUCT((COUNTIF(C$299:C$308,C$299:C$308)&gt;1)*1)=0
),"WAHR","FALSCH")</f>
        <v>FALSCH</v>
      </c>
      <c r="H303" s="52"/>
      <c r="I303" s="53"/>
    </row>
    <row r="304" spans="1:9" x14ac:dyDescent="0.3">
      <c r="A304" s="75" t="str">
        <f>IF(OR(
TRIM(LOWER('Marktstützung - Mastschwein'!$K$33))="mit sauen",
TRIM(LOWER('Marktstützung - Mastschwein'!$K$33))="mit sauen und verworfenen tieren"),
0,""
)</f>
        <v/>
      </c>
      <c r="B304" s="65"/>
      <c r="C304" s="61"/>
      <c r="D304" s="62"/>
      <c r="E304" s="64"/>
      <c r="F304" s="51"/>
      <c r="G304" s="226" t="str">
        <f>IF(AND(
  SUM(COUNTIF(C$299:C$308,{"Sauen","Sauen M"}))=1,
  COUNTIF(C$299:C$308,"Schwein verworfen")=1,
  SUMPRODUCT((COUNTIF(C$299:C$308,C$299:C$308)&gt;1)*1)=0
),"WAHR","FALSCH")</f>
        <v>FALSCH</v>
      </c>
      <c r="H304" s="52"/>
      <c r="I304" s="53"/>
    </row>
    <row r="305" spans="1:9" x14ac:dyDescent="0.3">
      <c r="A305" s="75" t="str">
        <f>IF(OR(
TRIM(LOWER('Marktstützung - Mastschwein'!$K$33))="mit sauen",
TRIM(LOWER('Marktstützung - Mastschwein'!$K$33))="mit sauen und verworfenen tieren"),
0,""
)</f>
        <v/>
      </c>
      <c r="B305" s="60"/>
      <c r="C305" s="61"/>
      <c r="D305" s="62"/>
      <c r="E305" s="64"/>
      <c r="F305" s="51"/>
      <c r="G305" s="226" t="str">
        <f>IF(AND(
  SUM(COUNTIF(C$299:C$308,{"Sauen","Sauen M"}))=1,
  COUNTIF(C$299:C$308,"Schwein verworfen")=1,
  SUMPRODUCT((COUNTIF(C$299:C$308,C$299:C$308)&gt;1)*1)=0
),"WAHR","FALSCH")</f>
        <v>FALSCH</v>
      </c>
      <c r="H305" s="52"/>
      <c r="I305" s="53"/>
    </row>
    <row r="306" spans="1:9" x14ac:dyDescent="0.3">
      <c r="A306" s="75" t="str">
        <f>IF(OR(
TRIM(LOWER('Marktstützung - Mastschwein'!$K$33))="mit sauen",
TRIM(LOWER('Marktstützung - Mastschwein'!$K$33))="mit sauen und verworfenen tieren"),
0,""
)</f>
        <v/>
      </c>
      <c r="B306" s="60"/>
      <c r="C306" s="61"/>
      <c r="D306" s="62"/>
      <c r="E306" s="64"/>
      <c r="F306" s="51"/>
      <c r="G306" s="226" t="str">
        <f>IF(AND(
  SUM(COUNTIF(C$299:C$308,{"Sauen","Sauen M"}))=1,
  COUNTIF(C$299:C$308,"Schwein verworfen")=1,
  SUMPRODUCT((COUNTIF(C$299:C$308,C$299:C$308)&gt;1)*1)=0
),"WAHR","FALSCH")</f>
        <v>FALSCH</v>
      </c>
      <c r="H306" s="52"/>
      <c r="I306" s="53"/>
    </row>
    <row r="307" spans="1:9" x14ac:dyDescent="0.3">
      <c r="A307" s="75" t="str">
        <f>IF(OR(
TRIM(LOWER('Marktstützung - Mastschwein'!$K$33))="mit sauen",
TRIM(LOWER('Marktstützung - Mastschwein'!$K$33))="mit sauen und verworfenen tieren"),
0,""
)</f>
        <v/>
      </c>
      <c r="B307" s="60"/>
      <c r="C307" s="61"/>
      <c r="D307" s="66"/>
      <c r="E307" s="64"/>
      <c r="F307" s="51"/>
      <c r="G307" s="226" t="str">
        <f>IF(AND(
  SUM(COUNTIF(C$299:C$308,{"Sauen","Sauen M"}))=1,
  COUNTIF(C$299:C$308,"Schwein verworfen")=1,
  SUMPRODUCT((COUNTIF(C$299:C$308,C$299:C$308)&gt;1)*1)=0
),"WAHR","FALSCH")</f>
        <v>FALSCH</v>
      </c>
      <c r="H307" s="52"/>
      <c r="I307" s="53"/>
    </row>
    <row r="308" spans="1:9" ht="17.25" thickBot="1" x14ac:dyDescent="0.35">
      <c r="A308" s="75" t="str">
        <f>IF(OR(
TRIM(LOWER('Marktstützung - Mastschwein'!$K$33))="mit sauen",
TRIM(LOWER('Marktstützung - Mastschwein'!$K$33))="mit sauen und verworfenen tieren"),
0,""
)</f>
        <v/>
      </c>
      <c r="B308" s="67"/>
      <c r="C308" s="68"/>
      <c r="D308" s="69"/>
      <c r="E308" s="70"/>
      <c r="F308" s="51"/>
      <c r="G308" s="226" t="str">
        <f>IF(AND(
  SUM(COUNTIF(C$299:C$308,{"Sauen","Sauen M"}))=1,
  COUNTIF(C$299:C$308,"Schwein verworfen")=1,
  SUMPRODUCT((COUNTIF(C$299:C$308,C$299:C$308)&gt;1)*1)=0
),"WAHR","FALSCH")</f>
        <v>FALSCH</v>
      </c>
      <c r="H308" s="52"/>
      <c r="I308" s="53"/>
    </row>
    <row r="309" spans="1:9" ht="140.25" thickBot="1" x14ac:dyDescent="0.35">
      <c r="A309" s="207" t="s">
        <v>318</v>
      </c>
      <c r="B309" s="41" t="s">
        <v>141</v>
      </c>
      <c r="C309" s="42" t="s">
        <v>287</v>
      </c>
      <c r="D309" s="42" t="s">
        <v>134</v>
      </c>
      <c r="E309" s="42" t="s">
        <v>288</v>
      </c>
      <c r="F309" s="42" t="s">
        <v>140</v>
      </c>
      <c r="G309" s="42" t="s">
        <v>289</v>
      </c>
      <c r="H309" s="42" t="s">
        <v>154</v>
      </c>
      <c r="I309" s="43" t="s">
        <v>220</v>
      </c>
    </row>
    <row r="310" spans="1:9" ht="17.25" thickBot="1" x14ac:dyDescent="0.35">
      <c r="A310" s="74" t="str">
        <f>IF(OR(
TRIM(LOWER('Marktstützung - Mastschwein'!$K$34))="mit sauen",
TRIM(LOWER('Marktstützung - Mastschwein'!$K$34))="mit sauen und verworfenen tieren"),
0,""
)</f>
        <v/>
      </c>
      <c r="B310" s="60"/>
      <c r="C310" s="61"/>
      <c r="D310" s="62"/>
      <c r="E310" s="63"/>
      <c r="F310" s="47" t="str">
        <f>IF(OR(
  TRIM(LOWER('Marktstützung - Mastschwein'!$K$34))="mit sauen",
  TRIM(LOWER('Marktstützung - Mastschwein'!$K$34))="mit sauen und verworfenen tieren"),
  'Sauen + verworfen Basis'!F310,
  "")</f>
        <v/>
      </c>
      <c r="G310" s="226" t="str">
        <f>IF(AND(
  SUM(COUNTIF(C$310:C$319,{"Sauen","Sauen M"}))=1,
  COUNTIF(C$310:C$319,"Schwein verworfen")=1,
  SUMPRODUCT((COUNTIF(C$310:C$319,C$310:C$319)&gt;1)*1)=0
),"WAHR","FALSCH")</f>
        <v>FALSCH</v>
      </c>
      <c r="H310" s="49" t="str">
        <f>IF(OR(
  TRIM(LOWER('Marktstützung - Mastschwein'!$K$34))="mit sauen",
  TRIM(LOWER('Marktstützung - Mastschwein'!$K$34))="mit sauen und verworfenen tieren"),
  'Sauen + verworfen Basis'!H310,
  "")</f>
        <v/>
      </c>
      <c r="I310" s="50" t="str">
        <f>IF(OR(
  TRIM(LOWER('Marktstützung - Mastschwein'!$K$34))="mit sauen",
  TRIM(LOWER('Marktstützung - Mastschwein'!$K$34))="mit sauen und verworfenen tieren"),
  'Sauen + verworfen Basis'!I310,
  "")</f>
        <v/>
      </c>
    </row>
    <row r="311" spans="1:9" x14ac:dyDescent="0.3">
      <c r="A311" s="75" t="str">
        <f>IF(OR(
TRIM(LOWER('Marktstützung - Mastschwein'!$K$34))="mit sauen",
TRIM(LOWER('Marktstützung - Mastschwein'!$K$34))="mit sauen und verworfenen tieren"),
0,""
)</f>
        <v/>
      </c>
      <c r="B311" s="60"/>
      <c r="C311" s="61"/>
      <c r="D311" s="62"/>
      <c r="E311" s="64"/>
      <c r="F311" s="51"/>
      <c r="G311" s="226" t="str">
        <f>IF(AND(
  SUM(COUNTIF(C$310:C$319,{"Sauen","Sauen M"}))=1,
  COUNTIF(C$310:C$319,"Schwein verworfen")=1,
  SUMPRODUCT((COUNTIF(C$310:C$319,C$310:C$319)&gt;1)*1)=0
),"WAHR","FALSCH")</f>
        <v>FALSCH</v>
      </c>
      <c r="H311" s="52"/>
      <c r="I311" s="53"/>
    </row>
    <row r="312" spans="1:9" x14ac:dyDescent="0.3">
      <c r="A312" s="75" t="str">
        <f>IF(OR(
TRIM(LOWER('Marktstützung - Mastschwein'!$K$34))="mit sauen",
TRIM(LOWER('Marktstützung - Mastschwein'!$K$34))="mit sauen und verworfenen tieren"),
0,""
)</f>
        <v/>
      </c>
      <c r="B312" s="60"/>
      <c r="C312" s="61"/>
      <c r="D312" s="62"/>
      <c r="E312" s="64"/>
      <c r="F312" s="51"/>
      <c r="G312" s="226" t="str">
        <f>IF(AND(
  SUM(COUNTIF(C$310:C$319,{"Sauen","Sauen M"}))=1,
  COUNTIF(C$310:C$319,"Schwein verworfen")=1,
  SUMPRODUCT((COUNTIF(C$310:C$319,C$310:C$319)&gt;1)*1)=0
),"WAHR","FALSCH")</f>
        <v>FALSCH</v>
      </c>
      <c r="H312" s="52"/>
      <c r="I312" s="53"/>
    </row>
    <row r="313" spans="1:9" x14ac:dyDescent="0.3">
      <c r="A313" s="75" t="str">
        <f>IF(OR(
TRIM(LOWER('Marktstützung - Mastschwein'!$K$34))="mit sauen",
TRIM(LOWER('Marktstützung - Mastschwein'!$K$34))="mit sauen und verworfenen tieren"),
0,""
)</f>
        <v/>
      </c>
      <c r="B313" s="65"/>
      <c r="C313" s="61"/>
      <c r="D313" s="62"/>
      <c r="E313" s="64"/>
      <c r="F313" s="51"/>
      <c r="G313" s="226" t="str">
        <f>IF(AND(
  SUM(COUNTIF(C$310:C$319,{"Sauen","Sauen M"}))=1,
  COUNTIF(C$310:C$319,"Schwein verworfen")=1,
  SUMPRODUCT((COUNTIF(C$310:C$319,C$310:C$319)&gt;1)*1)=0
),"WAHR","FALSCH")</f>
        <v>FALSCH</v>
      </c>
      <c r="H313" s="52"/>
      <c r="I313" s="53"/>
    </row>
    <row r="314" spans="1:9" x14ac:dyDescent="0.3">
      <c r="A314" s="75" t="str">
        <f>IF(OR(
TRIM(LOWER('Marktstützung - Mastschwein'!$K$34))="mit sauen",
TRIM(LOWER('Marktstützung - Mastschwein'!$K$34))="mit sauen und verworfenen tieren"),
0,""
)</f>
        <v/>
      </c>
      <c r="B314" s="65"/>
      <c r="C314" s="61"/>
      <c r="D314" s="62"/>
      <c r="E314" s="64"/>
      <c r="F314" s="51"/>
      <c r="G314" s="226" t="str">
        <f>IF(AND(
  SUM(COUNTIF(C$310:C$319,{"Sauen","Sauen M"}))=1,
  COUNTIF(C$310:C$319,"Schwein verworfen")=1,
  SUMPRODUCT((COUNTIF(C$310:C$319,C$310:C$319)&gt;1)*1)=0
),"WAHR","FALSCH")</f>
        <v>FALSCH</v>
      </c>
      <c r="H314" s="52"/>
      <c r="I314" s="53"/>
    </row>
    <row r="315" spans="1:9" x14ac:dyDescent="0.3">
      <c r="A315" s="75" t="str">
        <f>IF(OR(
TRIM(LOWER('Marktstützung - Mastschwein'!$K$34))="mit sauen",
TRIM(LOWER('Marktstützung - Mastschwein'!$K$34))="mit sauen und verworfenen tieren"),
0,""
)</f>
        <v/>
      </c>
      <c r="B315" s="65"/>
      <c r="C315" s="61"/>
      <c r="D315" s="62"/>
      <c r="E315" s="64"/>
      <c r="F315" s="51"/>
      <c r="G315" s="226" t="str">
        <f>IF(AND(
  SUM(COUNTIF(C$310:C$319,{"Sauen","Sauen M"}))=1,
  COUNTIF(C$310:C$319,"Schwein verworfen")=1,
  SUMPRODUCT((COUNTIF(C$310:C$319,C$310:C$319)&gt;1)*1)=0
),"WAHR","FALSCH")</f>
        <v>FALSCH</v>
      </c>
      <c r="H315" s="52"/>
      <c r="I315" s="53"/>
    </row>
    <row r="316" spans="1:9" x14ac:dyDescent="0.3">
      <c r="A316" s="75" t="str">
        <f>IF(OR(
TRIM(LOWER('Marktstützung - Mastschwein'!$K$34))="mit sauen",
TRIM(LOWER('Marktstützung - Mastschwein'!$K$34))="mit sauen und verworfenen tieren"),
0,""
)</f>
        <v/>
      </c>
      <c r="B316" s="60"/>
      <c r="C316" s="61"/>
      <c r="D316" s="62"/>
      <c r="E316" s="64"/>
      <c r="F316" s="51"/>
      <c r="G316" s="226" t="str">
        <f>IF(AND(
  SUM(COUNTIF(C$310:C$319,{"Sauen","Sauen M"}))=1,
  COUNTIF(C$310:C$319,"Schwein verworfen")=1,
  SUMPRODUCT((COUNTIF(C$310:C$319,C$310:C$319)&gt;1)*1)=0
),"WAHR","FALSCH")</f>
        <v>FALSCH</v>
      </c>
      <c r="H316" s="52"/>
      <c r="I316" s="53"/>
    </row>
    <row r="317" spans="1:9" x14ac:dyDescent="0.3">
      <c r="A317" s="75" t="str">
        <f>IF(OR(
TRIM(LOWER('Marktstützung - Mastschwein'!$K$34))="mit sauen",
TRIM(LOWER('Marktstützung - Mastschwein'!$K$34))="mit sauen und verworfenen tieren"),
0,""
)</f>
        <v/>
      </c>
      <c r="B317" s="60"/>
      <c r="C317" s="61"/>
      <c r="D317" s="62"/>
      <c r="E317" s="64"/>
      <c r="F317" s="51"/>
      <c r="G317" s="226" t="str">
        <f>IF(AND(
  SUM(COUNTIF(C$310:C$319,{"Sauen","Sauen M"}))=1,
  COUNTIF(C$310:C$319,"Schwein verworfen")=1,
  SUMPRODUCT((COUNTIF(C$310:C$319,C$310:C$319)&gt;1)*1)=0
),"WAHR","FALSCH")</f>
        <v>FALSCH</v>
      </c>
      <c r="H317" s="52"/>
      <c r="I317" s="53"/>
    </row>
    <row r="318" spans="1:9" x14ac:dyDescent="0.3">
      <c r="A318" s="75" t="str">
        <f>IF(OR(
TRIM(LOWER('Marktstützung - Mastschwein'!$K$34))="mit sauen",
TRIM(LOWER('Marktstützung - Mastschwein'!$K$34))="mit sauen und verworfenen tieren"),
0,""
)</f>
        <v/>
      </c>
      <c r="B318" s="60"/>
      <c r="C318" s="61"/>
      <c r="D318" s="66"/>
      <c r="E318" s="64"/>
      <c r="F318" s="51"/>
      <c r="G318" s="226" t="str">
        <f>IF(AND(
  SUM(COUNTIF(C$310:C$319,{"Sauen","Sauen M"}))=1,
  COUNTIF(C$310:C$319,"Schwein verworfen")=1,
  SUMPRODUCT((COUNTIF(C$310:C$319,C$310:C$319)&gt;1)*1)=0
),"WAHR","FALSCH")</f>
        <v>FALSCH</v>
      </c>
      <c r="H318" s="52"/>
      <c r="I318" s="53"/>
    </row>
    <row r="319" spans="1:9" ht="17.25" thickBot="1" x14ac:dyDescent="0.35">
      <c r="A319" s="75" t="str">
        <f>IF(OR(
TRIM(LOWER('Marktstützung - Mastschwein'!$K$34))="mit sauen",
TRIM(LOWER('Marktstützung - Mastschwein'!$K$34))="mit sauen und verworfenen tieren"),
0,""
)</f>
        <v/>
      </c>
      <c r="B319" s="67"/>
      <c r="C319" s="68"/>
      <c r="D319" s="69"/>
      <c r="E319" s="70"/>
      <c r="F319" s="51"/>
      <c r="G319" s="226" t="str">
        <f>IF(AND(
  SUM(COUNTIF(C$310:C$319,{"Sauen","Sauen M"}))=1,
  COUNTIF(C$310:C$319,"Schwein verworfen")=1,
  SUMPRODUCT((COUNTIF(C$310:C$319,C$310:C$319)&gt;1)*1)=0
),"WAHR","FALSCH")</f>
        <v>FALSCH</v>
      </c>
      <c r="H319" s="52"/>
      <c r="I319" s="53"/>
    </row>
    <row r="320" spans="1:9" ht="142.5" thickBot="1" x14ac:dyDescent="0.35">
      <c r="A320" s="207" t="s">
        <v>319</v>
      </c>
      <c r="B320" s="41" t="s">
        <v>141</v>
      </c>
      <c r="C320" s="42" t="s">
        <v>287</v>
      </c>
      <c r="D320" s="42" t="s">
        <v>134</v>
      </c>
      <c r="E320" s="42" t="s">
        <v>288</v>
      </c>
      <c r="F320" s="42" t="s">
        <v>140</v>
      </c>
      <c r="G320" s="42" t="s">
        <v>289</v>
      </c>
      <c r="H320" s="42" t="s">
        <v>154</v>
      </c>
      <c r="I320" s="43" t="s">
        <v>220</v>
      </c>
    </row>
    <row r="321" spans="1:9" ht="17.25" thickBot="1" x14ac:dyDescent="0.35">
      <c r="A321" s="74" t="str">
        <f>IF(OR(
TRIM(LOWER('Marktstützung - Mastschwein'!$K$35))="mit sauen",
TRIM(LOWER('Marktstützung - Mastschwein'!$K$35))="mit sauen und verworfenen tieren"),
0,""
)</f>
        <v/>
      </c>
      <c r="B321" s="60"/>
      <c r="C321" s="61"/>
      <c r="D321" s="62"/>
      <c r="E321" s="63"/>
      <c r="F321" s="47" t="str">
        <f>IF(OR(
  TRIM(LOWER('Marktstützung - Mastschwein'!$K$35))="mit sauen",
  TRIM(LOWER('Marktstützung - Mastschwein'!$K$35))="mit sauen und verworfenen tieren"),
  'Sauen + verworfen Basis'!F321,
  "")</f>
        <v/>
      </c>
      <c r="G321" s="226" t="str">
        <f>IF(AND(
  SUM(COUNTIF(C$321:C$330,{"Sauen","Sauen M"}))=1,
  COUNTIF(C$321:C$330,"Schwein verworfen")=1,
  SUMPRODUCT((COUNTIF(C$321:C$330,C$321:C$330)&gt;1)*1)=0
),"WAHR","FALSCH")</f>
        <v>FALSCH</v>
      </c>
      <c r="H321" s="49" t="str">
        <f>IF(OR(
  TRIM(LOWER('Marktstützung - Mastschwein'!$K$35))="mit sauen",
  TRIM(LOWER('Marktstützung - Mastschwein'!$K$35))="mit sauen und verworfenen tieren"),
  'Sauen + verworfen Basis'!H321,
  "")</f>
        <v/>
      </c>
      <c r="I321" s="50" t="str">
        <f>IF(OR(
  TRIM(LOWER('Marktstützung - Mastschwein'!$K$35))="mit sauen",
  TRIM(LOWER('Marktstützung - Mastschwein'!$K$35))="mit sauen und verworfenen tieren"),
  'Sauen + verworfen Basis'!I321,
  "")</f>
        <v/>
      </c>
    </row>
    <row r="322" spans="1:9" x14ac:dyDescent="0.3">
      <c r="A322" s="75" t="str">
        <f>IF(OR(
TRIM(LOWER('Marktstützung - Mastschwein'!$K$35))="mit sauen",
TRIM(LOWER('Marktstützung - Mastschwein'!$K$35))="mit sauen und verworfenen tieren"),
0,""
)</f>
        <v/>
      </c>
      <c r="B322" s="60"/>
      <c r="C322" s="61"/>
      <c r="D322" s="62"/>
      <c r="E322" s="64"/>
      <c r="F322" s="51"/>
      <c r="G322" s="226" t="str">
        <f>IF(AND(
  SUM(COUNTIF(C$321:C$330,{"Sauen","Sauen M"}))=1,
  COUNTIF(C$321:C$330,"Schwein verworfen")=1,
  SUMPRODUCT((COUNTIF(C$321:C$330,C$321:C$330)&gt;1)*1)=0
),"WAHR","FALSCH")</f>
        <v>FALSCH</v>
      </c>
      <c r="H322" s="52"/>
      <c r="I322" s="53"/>
    </row>
    <row r="323" spans="1:9" x14ac:dyDescent="0.3">
      <c r="A323" s="75" t="str">
        <f>IF(OR(
TRIM(LOWER('Marktstützung - Mastschwein'!$K$35))="mit sauen",
TRIM(LOWER('Marktstützung - Mastschwein'!$K$35))="mit sauen und verworfenen tieren"),
0,""
)</f>
        <v/>
      </c>
      <c r="B323" s="60"/>
      <c r="C323" s="61"/>
      <c r="D323" s="62"/>
      <c r="E323" s="64"/>
      <c r="F323" s="51"/>
      <c r="G323" s="226" t="str">
        <f>IF(AND(
  SUM(COUNTIF(C$321:C$330,{"Sauen","Sauen M"}))=1,
  COUNTIF(C$321:C$330,"Schwein verworfen")=1,
  SUMPRODUCT((COUNTIF(C$321:C$330,C$321:C$330)&gt;1)*1)=0
),"WAHR","FALSCH")</f>
        <v>FALSCH</v>
      </c>
      <c r="H323" s="52"/>
      <c r="I323" s="53"/>
    </row>
    <row r="324" spans="1:9" x14ac:dyDescent="0.3">
      <c r="A324" s="75" t="str">
        <f>IF(OR(
TRIM(LOWER('Marktstützung - Mastschwein'!$K$35))="mit sauen",
TRIM(LOWER('Marktstützung - Mastschwein'!$K$35))="mit sauen und verworfenen tieren"),
0,""
)</f>
        <v/>
      </c>
      <c r="B324" s="65"/>
      <c r="C324" s="61"/>
      <c r="D324" s="62"/>
      <c r="E324" s="64"/>
      <c r="F324" s="51"/>
      <c r="G324" s="226" t="str">
        <f>IF(AND(
  SUM(COUNTIF(C$321:C$330,{"Sauen","Sauen M"}))=1,
  COUNTIF(C$321:C$330,"Schwein verworfen")=1,
  SUMPRODUCT((COUNTIF(C$321:C$330,C$321:C$330)&gt;1)*1)=0
),"WAHR","FALSCH")</f>
        <v>FALSCH</v>
      </c>
      <c r="H324" s="52"/>
      <c r="I324" s="53"/>
    </row>
    <row r="325" spans="1:9" x14ac:dyDescent="0.3">
      <c r="A325" s="75" t="str">
        <f>IF(OR(
TRIM(LOWER('Marktstützung - Mastschwein'!$K$35))="mit sauen",
TRIM(LOWER('Marktstützung - Mastschwein'!$K$35))="mit sauen und verworfenen tieren"),
0,""
)</f>
        <v/>
      </c>
      <c r="B325" s="65"/>
      <c r="C325" s="61"/>
      <c r="D325" s="62"/>
      <c r="E325" s="64"/>
      <c r="F325" s="51"/>
      <c r="G325" s="226" t="str">
        <f>IF(AND(
  SUM(COUNTIF(C$321:C$330,{"Sauen","Sauen M"}))=1,
  COUNTIF(C$321:C$330,"Schwein verworfen")=1,
  SUMPRODUCT((COUNTIF(C$321:C$330,C$321:C$330)&gt;1)*1)=0
),"WAHR","FALSCH")</f>
        <v>FALSCH</v>
      </c>
      <c r="H325" s="52"/>
      <c r="I325" s="53"/>
    </row>
    <row r="326" spans="1:9" x14ac:dyDescent="0.3">
      <c r="A326" s="75" t="str">
        <f>IF(OR(
TRIM(LOWER('Marktstützung - Mastschwein'!$K$35))="mit sauen",
TRIM(LOWER('Marktstützung - Mastschwein'!$K$35))="mit sauen und verworfenen tieren"),
0,""
)</f>
        <v/>
      </c>
      <c r="B326" s="65"/>
      <c r="C326" s="61"/>
      <c r="D326" s="62"/>
      <c r="E326" s="64"/>
      <c r="F326" s="51"/>
      <c r="G326" s="226" t="str">
        <f>IF(AND(
  SUM(COUNTIF(C$321:C$330,{"Sauen","Sauen M"}))=1,
  COUNTIF(C$321:C$330,"Schwein verworfen")=1,
  SUMPRODUCT((COUNTIF(C$321:C$330,C$321:C$330)&gt;1)*1)=0
),"WAHR","FALSCH")</f>
        <v>FALSCH</v>
      </c>
      <c r="H326" s="52"/>
      <c r="I326" s="53"/>
    </row>
    <row r="327" spans="1:9" x14ac:dyDescent="0.3">
      <c r="A327" s="75" t="str">
        <f>IF(OR(
TRIM(LOWER('Marktstützung - Mastschwein'!$K$35))="mit sauen",
TRIM(LOWER('Marktstützung - Mastschwein'!$K$35))="mit sauen und verworfenen tieren"),
0,""
)</f>
        <v/>
      </c>
      <c r="B327" s="60"/>
      <c r="C327" s="61"/>
      <c r="D327" s="62"/>
      <c r="E327" s="64"/>
      <c r="F327" s="51"/>
      <c r="G327" s="226" t="str">
        <f>IF(AND(
  SUM(COUNTIF(C$321:C$330,{"Sauen","Sauen M"}))=1,
  COUNTIF(C$321:C$330,"Schwein verworfen")=1,
  SUMPRODUCT((COUNTIF(C$321:C$330,C$321:C$330)&gt;1)*1)=0
),"WAHR","FALSCH")</f>
        <v>FALSCH</v>
      </c>
      <c r="H327" s="52"/>
      <c r="I327" s="53"/>
    </row>
    <row r="328" spans="1:9" x14ac:dyDescent="0.3">
      <c r="A328" s="75" t="str">
        <f>IF(OR(
TRIM(LOWER('Marktstützung - Mastschwein'!$K$35))="mit sauen",
TRIM(LOWER('Marktstützung - Mastschwein'!$K$35))="mit sauen und verworfenen tieren"),
0,""
)</f>
        <v/>
      </c>
      <c r="B328" s="60"/>
      <c r="C328" s="61"/>
      <c r="D328" s="62"/>
      <c r="E328" s="64"/>
      <c r="F328" s="51"/>
      <c r="G328" s="226" t="str">
        <f>IF(AND(
  SUM(COUNTIF(C$321:C$330,{"Sauen","Sauen M"}))=1,
  COUNTIF(C$321:C$330,"Schwein verworfen")=1,
  SUMPRODUCT((COUNTIF(C$321:C$330,C$321:C$330)&gt;1)*1)=0
),"WAHR","FALSCH")</f>
        <v>FALSCH</v>
      </c>
      <c r="H328" s="52"/>
      <c r="I328" s="53"/>
    </row>
    <row r="329" spans="1:9" x14ac:dyDescent="0.3">
      <c r="A329" s="75" t="str">
        <f>IF(OR(
TRIM(LOWER('Marktstützung - Mastschwein'!$K$35))="mit sauen",
TRIM(LOWER('Marktstützung - Mastschwein'!$K$35))="mit sauen und verworfenen tieren"),
0,""
)</f>
        <v/>
      </c>
      <c r="B329" s="60"/>
      <c r="C329" s="61"/>
      <c r="D329" s="66"/>
      <c r="E329" s="64"/>
      <c r="F329" s="51"/>
      <c r="G329" s="226" t="str">
        <f>IF(AND(
  SUM(COUNTIF(C$321:C$330,{"Sauen","Sauen M"}))=1,
  COUNTIF(C$321:C$330,"Schwein verworfen")=1,
  SUMPRODUCT((COUNTIF(C$321:C$330,C$321:C$330)&gt;1)*1)=0
),"WAHR","FALSCH")</f>
        <v>FALSCH</v>
      </c>
      <c r="H329" s="52"/>
      <c r="I329" s="53"/>
    </row>
    <row r="330" spans="1:9" ht="17.25" thickBot="1" x14ac:dyDescent="0.35">
      <c r="A330" s="75" t="str">
        <f>IF(OR(
TRIM(LOWER('Marktstützung - Mastschwein'!$K$35))="mit sauen",
TRIM(LOWER('Marktstützung - Mastschwein'!$K$35))="mit sauen und verworfenen tieren"),
0,""
)</f>
        <v/>
      </c>
      <c r="B330" s="67"/>
      <c r="C330" s="68"/>
      <c r="D330" s="69"/>
      <c r="E330" s="70"/>
      <c r="F330" s="51"/>
      <c r="G330" s="226" t="str">
        <f>IF(AND(
  SUM(COUNTIF(C$321:C$330,{"Sauen","Sauen M"}))=1,
  COUNTIF(C$321:C$330,"Schwein verworfen")=1,
  SUMPRODUCT((COUNTIF(C$321:C$330,C$321:C$330)&gt;1)*1)=0
),"WAHR","FALSCH")</f>
        <v>FALSCH</v>
      </c>
      <c r="H330" s="52"/>
      <c r="I330" s="53"/>
    </row>
    <row r="331" spans="1:9" ht="143.25" thickBot="1" x14ac:dyDescent="0.35">
      <c r="A331" s="207" t="s">
        <v>320</v>
      </c>
      <c r="B331" s="41" t="s">
        <v>141</v>
      </c>
      <c r="C331" s="42" t="s">
        <v>287</v>
      </c>
      <c r="D331" s="42" t="s">
        <v>134</v>
      </c>
      <c r="E331" s="42" t="s">
        <v>288</v>
      </c>
      <c r="F331" s="42" t="s">
        <v>140</v>
      </c>
      <c r="G331" s="42" t="s">
        <v>289</v>
      </c>
      <c r="H331" s="42" t="s">
        <v>154</v>
      </c>
      <c r="I331" s="43" t="s">
        <v>220</v>
      </c>
    </row>
    <row r="332" spans="1:9" ht="17.25" thickBot="1" x14ac:dyDescent="0.35">
      <c r="A332" s="74" t="str">
        <f>IF(OR(
TRIM(LOWER('Marktstützung - Mastschwein'!$K$36))="mit sauen",
TRIM(LOWER('Marktstützung - Mastschwein'!$K$36))="mit sauen und verworfenen tieren"),
0,""
)</f>
        <v/>
      </c>
      <c r="B332" s="60"/>
      <c r="C332" s="61"/>
      <c r="D332" s="62"/>
      <c r="E332" s="63"/>
      <c r="F332" s="47" t="str">
        <f>IF(OR(
  TRIM(LOWER('Marktstützung - Mastschwein'!$K$36))="mit sauen",
  TRIM(LOWER('Marktstützung - Mastschwein'!$K$36))="mit sauen und verworfenen tieren"),
  'Sauen + verworfen Basis'!F332,
  "")</f>
        <v/>
      </c>
      <c r="G332" s="226" t="str">
        <f>IF(AND(
  SUM(COUNTIF(C$332:C$341,{"Sauen","Sauen M"}))=1,
  COUNTIF(C$332:C$341,"Schwein verworfen")=1,
  SUMPRODUCT((COUNTIF(C$332:C$341,C$332:C$341)&gt;1)*1)=0
),"WAHR","FALSCH")</f>
        <v>FALSCH</v>
      </c>
      <c r="H332" s="49" t="str">
        <f>IF(OR(
  TRIM(LOWER('Marktstützung - Mastschwein'!$K$36))="mit sauen",
  TRIM(LOWER('Marktstützung - Mastschwein'!$K$36))="mit sauen und verworfenen tieren"),
  'Sauen + verworfen Basis'!H332,
  "")</f>
        <v/>
      </c>
      <c r="I332" s="50" t="str">
        <f>IF(OR(
  TRIM(LOWER('Marktstützung - Mastschwein'!$K$36))="mit sauen",
  TRIM(LOWER('Marktstützung - Mastschwein'!$K$36))="mit sauen und verworfenen tieren"),
  'Sauen + verworfen Basis'!I332,
  "")</f>
        <v/>
      </c>
    </row>
    <row r="333" spans="1:9" x14ac:dyDescent="0.3">
      <c r="A333" s="75" t="str">
        <f>IF(OR(
TRIM(LOWER('Marktstützung - Mastschwein'!$K$36))="mit sauen",
TRIM(LOWER('Marktstützung - Mastschwein'!$K$36))="mit sauen und verworfenen tieren"),
0,""
)</f>
        <v/>
      </c>
      <c r="B333" s="60"/>
      <c r="C333" s="61"/>
      <c r="D333" s="62"/>
      <c r="E333" s="64"/>
      <c r="F333" s="51"/>
      <c r="G333" s="226" t="str">
        <f>IF(AND(
  SUM(COUNTIF(C$332:C$341,{"Sauen","Sauen M"}))=1,
  COUNTIF(C$332:C$341,"Schwein verworfen")=1,
  SUMPRODUCT((COUNTIF(C$332:C$341,C$332:C$341)&gt;1)*1)=0
),"WAHR","FALSCH")</f>
        <v>FALSCH</v>
      </c>
      <c r="H333" s="52"/>
      <c r="I333" s="53"/>
    </row>
    <row r="334" spans="1:9" x14ac:dyDescent="0.3">
      <c r="A334" s="75" t="str">
        <f>IF(OR(
TRIM(LOWER('Marktstützung - Mastschwein'!$K$36))="mit sauen",
TRIM(LOWER('Marktstützung - Mastschwein'!$K$36))="mit sauen und verworfenen tieren"),
0,""
)</f>
        <v/>
      </c>
      <c r="B334" s="60"/>
      <c r="C334" s="61"/>
      <c r="D334" s="62"/>
      <c r="E334" s="64"/>
      <c r="F334" s="51"/>
      <c r="G334" s="226" t="str">
        <f>IF(AND(
  SUM(COUNTIF(C$332:C$341,{"Sauen","Sauen M"}))=1,
  COUNTIF(C$332:C$341,"Schwein verworfen")=1,
  SUMPRODUCT((COUNTIF(C$332:C$341,C$332:C$341)&gt;1)*1)=0
),"WAHR","FALSCH")</f>
        <v>FALSCH</v>
      </c>
      <c r="H334" s="52"/>
      <c r="I334" s="53"/>
    </row>
    <row r="335" spans="1:9" x14ac:dyDescent="0.3">
      <c r="A335" s="75" t="str">
        <f>IF(OR(
TRIM(LOWER('Marktstützung - Mastschwein'!$K$36))="mit sauen",
TRIM(LOWER('Marktstützung - Mastschwein'!$K$36))="mit sauen und verworfenen tieren"),
0,""
)</f>
        <v/>
      </c>
      <c r="B335" s="65"/>
      <c r="C335" s="61"/>
      <c r="D335" s="62"/>
      <c r="E335" s="64"/>
      <c r="F335" s="51"/>
      <c r="G335" s="226" t="str">
        <f>IF(AND(
  SUM(COUNTIF(C$332:C$341,{"Sauen","Sauen M"}))=1,
  COUNTIF(C$332:C$341,"Schwein verworfen")=1,
  SUMPRODUCT((COUNTIF(C$332:C$341,C$332:C$341)&gt;1)*1)=0
),"WAHR","FALSCH")</f>
        <v>FALSCH</v>
      </c>
      <c r="H335" s="52"/>
      <c r="I335" s="53"/>
    </row>
    <row r="336" spans="1:9" x14ac:dyDescent="0.3">
      <c r="A336" s="75" t="str">
        <f>IF(OR(
TRIM(LOWER('Marktstützung - Mastschwein'!$K$36))="mit sauen",
TRIM(LOWER('Marktstützung - Mastschwein'!$K$36))="mit sauen und verworfenen tieren"),
0,""
)</f>
        <v/>
      </c>
      <c r="B336" s="65"/>
      <c r="C336" s="61"/>
      <c r="D336" s="62"/>
      <c r="E336" s="64"/>
      <c r="F336" s="51"/>
      <c r="G336" s="226" t="str">
        <f>IF(AND(
  SUM(COUNTIF(C$332:C$341,{"Sauen","Sauen M"}))=1,
  COUNTIF(C$332:C$341,"Schwein verworfen")=1,
  SUMPRODUCT((COUNTIF(C$332:C$341,C$332:C$341)&gt;1)*1)=0
),"WAHR","FALSCH")</f>
        <v>FALSCH</v>
      </c>
      <c r="H336" s="52"/>
      <c r="I336" s="53"/>
    </row>
    <row r="337" spans="1:9" x14ac:dyDescent="0.3">
      <c r="A337" s="75" t="str">
        <f>IF(OR(
TRIM(LOWER('Marktstützung - Mastschwein'!$K$36))="mit sauen",
TRIM(LOWER('Marktstützung - Mastschwein'!$K$36))="mit sauen und verworfenen tieren"),
0,""
)</f>
        <v/>
      </c>
      <c r="B337" s="65"/>
      <c r="C337" s="61"/>
      <c r="D337" s="62"/>
      <c r="E337" s="64"/>
      <c r="F337" s="51"/>
      <c r="G337" s="226" t="str">
        <f>IF(AND(
  SUM(COUNTIF(C$332:C$341,{"Sauen","Sauen M"}))=1,
  COUNTIF(C$332:C$341,"Schwein verworfen")=1,
  SUMPRODUCT((COUNTIF(C$332:C$341,C$332:C$341)&gt;1)*1)=0
),"WAHR","FALSCH")</f>
        <v>FALSCH</v>
      </c>
      <c r="H337" s="52"/>
      <c r="I337" s="53"/>
    </row>
    <row r="338" spans="1:9" x14ac:dyDescent="0.3">
      <c r="A338" s="75" t="str">
        <f>IF(OR(
TRIM(LOWER('Marktstützung - Mastschwein'!$K$36))="mit sauen",
TRIM(LOWER('Marktstützung - Mastschwein'!$K$36))="mit sauen und verworfenen tieren"),
0,""
)</f>
        <v/>
      </c>
      <c r="B338" s="60"/>
      <c r="C338" s="61"/>
      <c r="D338" s="62"/>
      <c r="E338" s="64"/>
      <c r="F338" s="51"/>
      <c r="G338" s="226" t="str">
        <f>IF(AND(
  SUM(COUNTIF(C$332:C$341,{"Sauen","Sauen M"}))=1,
  COUNTIF(C$332:C$341,"Schwein verworfen")=1,
  SUMPRODUCT((COUNTIF(C$332:C$341,C$332:C$341)&gt;1)*1)=0
),"WAHR","FALSCH")</f>
        <v>FALSCH</v>
      </c>
      <c r="H338" s="52"/>
      <c r="I338" s="53"/>
    </row>
    <row r="339" spans="1:9" x14ac:dyDescent="0.3">
      <c r="A339" s="75" t="str">
        <f>IF(OR(
TRIM(LOWER('Marktstützung - Mastschwein'!$K$36))="mit sauen",
TRIM(LOWER('Marktstützung - Mastschwein'!$K$36))="mit sauen und verworfenen tieren"),
0,""
)</f>
        <v/>
      </c>
      <c r="B339" s="60"/>
      <c r="C339" s="61"/>
      <c r="D339" s="62"/>
      <c r="E339" s="64"/>
      <c r="F339" s="51"/>
      <c r="G339" s="226" t="str">
        <f>IF(AND(
  SUM(COUNTIF(C$332:C$341,{"Sauen","Sauen M"}))=1,
  COUNTIF(C$332:C$341,"Schwein verworfen")=1,
  SUMPRODUCT((COUNTIF(C$332:C$341,C$332:C$341)&gt;1)*1)=0
),"WAHR","FALSCH")</f>
        <v>FALSCH</v>
      </c>
      <c r="H339" s="52"/>
      <c r="I339" s="53"/>
    </row>
    <row r="340" spans="1:9" x14ac:dyDescent="0.3">
      <c r="A340" s="75" t="str">
        <f>IF(OR(
TRIM(LOWER('Marktstützung - Mastschwein'!$K$36))="mit sauen",
TRIM(LOWER('Marktstützung - Mastschwein'!$K$36))="mit sauen und verworfenen tieren"),
0,""
)</f>
        <v/>
      </c>
      <c r="B340" s="60"/>
      <c r="C340" s="61"/>
      <c r="D340" s="66"/>
      <c r="E340" s="64"/>
      <c r="F340" s="51"/>
      <c r="G340" s="226" t="str">
        <f>IF(AND(
  SUM(COUNTIF(C$332:C$341,{"Sauen","Sauen M"}))=1,
  COUNTIF(C$332:C$341,"Schwein verworfen")=1,
  SUMPRODUCT((COUNTIF(C$332:C$341,C$332:C$341)&gt;1)*1)=0
),"WAHR","FALSCH")</f>
        <v>FALSCH</v>
      </c>
      <c r="H340" s="52"/>
      <c r="I340" s="53"/>
    </row>
    <row r="341" spans="1:9" ht="17.25" thickBot="1" x14ac:dyDescent="0.35">
      <c r="A341" s="75" t="str">
        <f>IF(OR(
TRIM(LOWER('Marktstützung - Mastschwein'!$K$36))="mit sauen",
TRIM(LOWER('Marktstützung - Mastschwein'!$K$36))="mit sauen und verworfenen tieren"),
0,""
)</f>
        <v/>
      </c>
      <c r="B341" s="67"/>
      <c r="C341" s="68"/>
      <c r="D341" s="69"/>
      <c r="E341" s="70"/>
      <c r="F341" s="51"/>
      <c r="G341" s="226" t="str">
        <f>IF(AND(
  SUM(COUNTIF(C$332:C$341,{"Sauen","Sauen M"}))=1,
  COUNTIF(C$332:C$341,"Schwein verworfen")=1,
  SUMPRODUCT((COUNTIF(C$332:C$341,C$332:C$341)&gt;1)*1)=0
),"WAHR","FALSCH")</f>
        <v>FALSCH</v>
      </c>
      <c r="H341" s="52"/>
      <c r="I341" s="53"/>
    </row>
    <row r="342" spans="1:9" ht="144.75" thickBot="1" x14ac:dyDescent="0.35">
      <c r="A342" s="207" t="s">
        <v>321</v>
      </c>
      <c r="B342" s="41" t="s">
        <v>141</v>
      </c>
      <c r="C342" s="42" t="s">
        <v>287</v>
      </c>
      <c r="D342" s="42" t="s">
        <v>134</v>
      </c>
      <c r="E342" s="42" t="s">
        <v>288</v>
      </c>
      <c r="F342" s="42" t="s">
        <v>140</v>
      </c>
      <c r="G342" s="42" t="s">
        <v>289</v>
      </c>
      <c r="H342" s="42" t="s">
        <v>154</v>
      </c>
      <c r="I342" s="43" t="s">
        <v>220</v>
      </c>
    </row>
    <row r="343" spans="1:9" ht="17.25" thickBot="1" x14ac:dyDescent="0.35">
      <c r="A343" s="74" t="str">
        <f>IF(OR(
TRIM(LOWER('Marktstützung - Mastschwein'!$K$37))="mit sauen",
TRIM(LOWER('Marktstützung - Mastschwein'!$K$37))="mit sauen und verworfenen tieren"),
0,""
)</f>
        <v/>
      </c>
      <c r="B343" s="60"/>
      <c r="C343" s="61"/>
      <c r="D343" s="62"/>
      <c r="E343" s="63"/>
      <c r="F343" s="47" t="str">
        <f>IF(OR(
  TRIM(LOWER('Marktstützung - Mastschwein'!$K$37))="mit sauen",
  TRIM(LOWER('Marktstützung - Mastschwein'!$K$37))="mit sauen und verworfenen tieren"),
  'Sauen + verworfen Basis'!F343,
  "")</f>
        <v/>
      </c>
      <c r="G343" s="226" t="str">
        <f>IF(AND(
  SUM(COUNTIF(C$343:C$352,{"Sauen","Sauen M"}))=1,
  COUNTIF(C$343:C$352,"Schwein verworfen")=1,
  SUMPRODUCT((COUNTIF(C$343:C$352,C$343:C$352)&gt;1)*1)=0
),"WAHR","FALSCH")</f>
        <v>FALSCH</v>
      </c>
      <c r="H343" s="49" t="str">
        <f>IF(OR(
  TRIM(LOWER('Marktstützung - Mastschwein'!$K$37))="mit sauen",
  TRIM(LOWER('Marktstützung - Mastschwein'!$K$37))="mit sauen und verworfenen tieren"),
  'Sauen + verworfen Basis'!H343,
  "")</f>
        <v/>
      </c>
      <c r="I343" s="50" t="str">
        <f>IF(OR(
  TRIM(LOWER('Marktstützung - Mastschwein'!$K$37))="mit sauen",
  TRIM(LOWER('Marktstützung - Mastschwein'!$K$37))="mit sauen und verworfenen tieren"),
  'Sauen + verworfen Basis'!I343,
  "")</f>
        <v/>
      </c>
    </row>
    <row r="344" spans="1:9" x14ac:dyDescent="0.3">
      <c r="A344" s="75" t="str">
        <f>IF(OR(
TRIM(LOWER('Marktstützung - Mastschwein'!$K$37))="mit sauen",
TRIM(LOWER('Marktstützung - Mastschwein'!$K$37))="mit sauen und verworfenen tieren"),
0,""
)</f>
        <v/>
      </c>
      <c r="B344" s="60"/>
      <c r="C344" s="61"/>
      <c r="D344" s="62"/>
      <c r="E344" s="64"/>
      <c r="F344" s="51"/>
      <c r="G344" s="226" t="str">
        <f>IF(AND(
  SUM(COUNTIF(C$343:C$352,{"Sauen","Sauen M"}))=1,
  COUNTIF(C$343:C$352,"Schwein verworfen")=1,
  SUMPRODUCT((COUNTIF(C$343:C$352,C$343:C$352)&gt;1)*1)=0
),"WAHR","FALSCH")</f>
        <v>FALSCH</v>
      </c>
      <c r="H344" s="52"/>
      <c r="I344" s="53"/>
    </row>
    <row r="345" spans="1:9" x14ac:dyDescent="0.3">
      <c r="A345" s="75" t="str">
        <f>IF(OR(
TRIM(LOWER('Marktstützung - Mastschwein'!$K$37))="mit sauen",
TRIM(LOWER('Marktstützung - Mastschwein'!$K$37))="mit sauen und verworfenen tieren"),
0,""
)</f>
        <v/>
      </c>
      <c r="B345" s="60"/>
      <c r="C345" s="61"/>
      <c r="D345" s="62"/>
      <c r="E345" s="64"/>
      <c r="F345" s="51"/>
      <c r="G345" s="226" t="str">
        <f>IF(AND(
  SUM(COUNTIF(C$343:C$352,{"Sauen","Sauen M"}))=1,
  COUNTIF(C$343:C$352,"Schwein verworfen")=1,
  SUMPRODUCT((COUNTIF(C$343:C$352,C$343:C$352)&gt;1)*1)=0
),"WAHR","FALSCH")</f>
        <v>FALSCH</v>
      </c>
      <c r="H345" s="52"/>
      <c r="I345" s="53"/>
    </row>
    <row r="346" spans="1:9" x14ac:dyDescent="0.3">
      <c r="A346" s="75" t="str">
        <f>IF(OR(
TRIM(LOWER('Marktstützung - Mastschwein'!$K$37))="mit sauen",
TRIM(LOWER('Marktstützung - Mastschwein'!$K$37))="mit sauen und verworfenen tieren"),
0,""
)</f>
        <v/>
      </c>
      <c r="B346" s="65"/>
      <c r="C346" s="61"/>
      <c r="D346" s="62"/>
      <c r="E346" s="64"/>
      <c r="F346" s="51"/>
      <c r="G346" s="226" t="str">
        <f>IF(AND(
  SUM(COUNTIF(C$343:C$352,{"Sauen","Sauen M"}))=1,
  COUNTIF(C$343:C$352,"Schwein verworfen")=1,
  SUMPRODUCT((COUNTIF(C$343:C$352,C$343:C$352)&gt;1)*1)=0
),"WAHR","FALSCH")</f>
        <v>FALSCH</v>
      </c>
      <c r="H346" s="52"/>
      <c r="I346" s="53"/>
    </row>
    <row r="347" spans="1:9" x14ac:dyDescent="0.3">
      <c r="A347" s="75" t="str">
        <f>IF(OR(
TRIM(LOWER('Marktstützung - Mastschwein'!$K$37))="mit sauen",
TRIM(LOWER('Marktstützung - Mastschwein'!$K$37))="mit sauen und verworfenen tieren"),
0,""
)</f>
        <v/>
      </c>
      <c r="B347" s="65"/>
      <c r="C347" s="61"/>
      <c r="D347" s="62"/>
      <c r="E347" s="64"/>
      <c r="F347" s="51"/>
      <c r="G347" s="226" t="str">
        <f>IF(AND(
  SUM(COUNTIF(C$343:C$352,{"Sauen","Sauen M"}))=1,
  COUNTIF(C$343:C$352,"Schwein verworfen")=1,
  SUMPRODUCT((COUNTIF(C$343:C$352,C$343:C$352)&gt;1)*1)=0
),"WAHR","FALSCH")</f>
        <v>FALSCH</v>
      </c>
      <c r="H347" s="52"/>
      <c r="I347" s="53"/>
    </row>
    <row r="348" spans="1:9" x14ac:dyDescent="0.3">
      <c r="A348" s="75" t="str">
        <f>IF(OR(
TRIM(LOWER('Marktstützung - Mastschwein'!$K$37))="mit sauen",
TRIM(LOWER('Marktstützung - Mastschwein'!$K$37))="mit sauen und verworfenen tieren"),
0,""
)</f>
        <v/>
      </c>
      <c r="B348" s="65"/>
      <c r="C348" s="61"/>
      <c r="D348" s="62"/>
      <c r="E348" s="64"/>
      <c r="F348" s="51"/>
      <c r="G348" s="226" t="str">
        <f>IF(AND(
  SUM(COUNTIF(C$343:C$352,{"Sauen","Sauen M"}))=1,
  COUNTIF(C$343:C$352,"Schwein verworfen")=1,
  SUMPRODUCT((COUNTIF(C$343:C$352,C$343:C$352)&gt;1)*1)=0
),"WAHR","FALSCH")</f>
        <v>FALSCH</v>
      </c>
      <c r="H348" s="52"/>
      <c r="I348" s="53"/>
    </row>
    <row r="349" spans="1:9" x14ac:dyDescent="0.3">
      <c r="A349" s="75" t="str">
        <f>IF(OR(
TRIM(LOWER('Marktstützung - Mastschwein'!$K$37))="mit sauen",
TRIM(LOWER('Marktstützung - Mastschwein'!$K$37))="mit sauen und verworfenen tieren"),
0,""
)</f>
        <v/>
      </c>
      <c r="B349" s="60"/>
      <c r="C349" s="61"/>
      <c r="D349" s="62"/>
      <c r="E349" s="64"/>
      <c r="F349" s="51"/>
      <c r="G349" s="226" t="str">
        <f>IF(AND(
  SUM(COUNTIF(C$343:C$352,{"Sauen","Sauen M"}))=1,
  COUNTIF(C$343:C$352,"Schwein verworfen")=1,
  SUMPRODUCT((COUNTIF(C$343:C$352,C$343:C$352)&gt;1)*1)=0
),"WAHR","FALSCH")</f>
        <v>FALSCH</v>
      </c>
      <c r="H349" s="52"/>
      <c r="I349" s="53"/>
    </row>
    <row r="350" spans="1:9" x14ac:dyDescent="0.3">
      <c r="A350" s="75" t="str">
        <f>IF(OR(
TRIM(LOWER('Marktstützung - Mastschwein'!$K$37))="mit sauen",
TRIM(LOWER('Marktstützung - Mastschwein'!$K$37))="mit sauen und verworfenen tieren"),
0,""
)</f>
        <v/>
      </c>
      <c r="B350" s="60"/>
      <c r="C350" s="61"/>
      <c r="D350" s="62"/>
      <c r="E350" s="64"/>
      <c r="F350" s="51"/>
      <c r="G350" s="226" t="str">
        <f>IF(AND(
  SUM(COUNTIF(C$343:C$352,{"Sauen","Sauen M"}))=1,
  COUNTIF(C$343:C$352,"Schwein verworfen")=1,
  SUMPRODUCT((COUNTIF(C$343:C$352,C$343:C$352)&gt;1)*1)=0
),"WAHR","FALSCH")</f>
        <v>FALSCH</v>
      </c>
      <c r="H350" s="52"/>
      <c r="I350" s="53"/>
    </row>
    <row r="351" spans="1:9" x14ac:dyDescent="0.3">
      <c r="A351" s="75" t="str">
        <f>IF(OR(
TRIM(LOWER('Marktstützung - Mastschwein'!$K$37))="mit sauen",
TRIM(LOWER('Marktstützung - Mastschwein'!$K$37))="mit sauen und verworfenen tieren"),
0,""
)</f>
        <v/>
      </c>
      <c r="B351" s="60"/>
      <c r="C351" s="61"/>
      <c r="D351" s="66"/>
      <c r="E351" s="64"/>
      <c r="F351" s="51"/>
      <c r="G351" s="226" t="str">
        <f>IF(AND(
  SUM(COUNTIF(C$343:C$352,{"Sauen","Sauen M"}))=1,
  COUNTIF(C$343:C$352,"Schwein verworfen")=1,
  SUMPRODUCT((COUNTIF(C$343:C$352,C$343:C$352)&gt;1)*1)=0
),"WAHR","FALSCH")</f>
        <v>FALSCH</v>
      </c>
      <c r="H351" s="52"/>
      <c r="I351" s="53"/>
    </row>
    <row r="352" spans="1:9" ht="17.25" thickBot="1" x14ac:dyDescent="0.35">
      <c r="A352" s="75" t="str">
        <f>IF(OR(
TRIM(LOWER('Marktstützung - Mastschwein'!$K$37))="mit sauen",
TRIM(LOWER('Marktstützung - Mastschwein'!$K$37))="mit sauen und verworfenen tieren"),
0,""
)</f>
        <v/>
      </c>
      <c r="B352" s="67"/>
      <c r="C352" s="68"/>
      <c r="D352" s="69"/>
      <c r="E352" s="70"/>
      <c r="F352" s="51"/>
      <c r="G352" s="226" t="str">
        <f>IF(AND(
  SUM(COUNTIF(C$343:C$352,{"Sauen","Sauen M"}))=1,
  COUNTIF(C$343:C$352,"Schwein verworfen")=1,
  SUMPRODUCT((COUNTIF(C$343:C$352,C$343:C$352)&gt;1)*1)=0
),"WAHR","FALSCH")</f>
        <v>FALSCH</v>
      </c>
      <c r="H352" s="52"/>
      <c r="I352" s="53"/>
    </row>
    <row r="353" spans="1:9" ht="151.5" thickBot="1" x14ac:dyDescent="0.35">
      <c r="A353" s="207" t="s">
        <v>322</v>
      </c>
      <c r="B353" s="41" t="s">
        <v>141</v>
      </c>
      <c r="C353" s="42" t="s">
        <v>287</v>
      </c>
      <c r="D353" s="42" t="s">
        <v>134</v>
      </c>
      <c r="E353" s="42" t="s">
        <v>288</v>
      </c>
      <c r="F353" s="42" t="s">
        <v>140</v>
      </c>
      <c r="G353" s="42" t="s">
        <v>289</v>
      </c>
      <c r="H353" s="42" t="s">
        <v>154</v>
      </c>
      <c r="I353" s="43" t="s">
        <v>220</v>
      </c>
    </row>
    <row r="354" spans="1:9" ht="17.25" thickBot="1" x14ac:dyDescent="0.35">
      <c r="A354" s="74" t="str">
        <f>IF(OR(
TRIM(LOWER('Marktstützung - Mastschwein'!$K$38))="mit sauen",
TRIM(LOWER('Marktstützung - Mastschwein'!$K$38))="mit sauen und verworfenen tieren"),
0,""
)</f>
        <v/>
      </c>
      <c r="B354" s="60"/>
      <c r="C354" s="61"/>
      <c r="D354" s="62"/>
      <c r="E354" s="63"/>
      <c r="F354" s="47" t="str">
        <f>IF(OR(
  TRIM(LOWER('Marktstützung - Mastschwein'!$K$38))="mit sauen",
  TRIM(LOWER('Marktstützung - Mastschwein'!$K$38))="mit sauen und verworfenen tieren"),
  'Sauen + verworfen Basis'!F354,
  "")</f>
        <v/>
      </c>
      <c r="G354" s="226" t="str">
        <f>IF(AND(
  SUM(COUNTIF(C$354:C$363,{"Sauen","Sauen M"}))=1,
  COUNTIF(C$354:C$363,"Schwein verworfen")=1,
  SUMPRODUCT((COUNTIF(C$354:C$363,C$354:C$363)&gt;1)*1)=0
),"WAHR","FALSCH")</f>
        <v>FALSCH</v>
      </c>
      <c r="H354" s="49" t="str">
        <f>IF(OR(
  TRIM(LOWER('Marktstützung - Mastschwein'!$K$38))="mit sauen",
  TRIM(LOWER('Marktstützung - Mastschwein'!$K$38))="mit sauen und verworfenen tieren"),
  'Sauen + verworfen Basis'!H354,
  "")</f>
        <v/>
      </c>
      <c r="I354" s="50" t="str">
        <f>IF(OR(
  TRIM(LOWER('Marktstützung - Mastschwein'!$K$38))="mit sauen",
  TRIM(LOWER('Marktstützung - Mastschwein'!$K$38))="mit sauen und verworfenen tieren"),
  'Sauen + verworfen Basis'!I354,
  "")</f>
        <v/>
      </c>
    </row>
    <row r="355" spans="1:9" x14ac:dyDescent="0.3">
      <c r="A355" s="75" t="str">
        <f>IF(OR(
TRIM(LOWER('Marktstützung - Mastschwein'!$K$38))="mit sauen",
TRIM(LOWER('Marktstützung - Mastschwein'!$K$38))="mit sauen und verworfenen tieren"),
0,""
)</f>
        <v/>
      </c>
      <c r="B355" s="60"/>
      <c r="C355" s="61"/>
      <c r="D355" s="62"/>
      <c r="E355" s="64"/>
      <c r="F355" s="51"/>
      <c r="G355" s="226" t="str">
        <f>IF(AND(
  SUM(COUNTIF(C$354:C$363,{"Sauen","Sauen M"}))=1,
  COUNTIF(C$354:C$363,"Schwein verworfen")=1,
  SUMPRODUCT((COUNTIF(C$354:C$363,C$354:C$363)&gt;1)*1)=0
),"WAHR","FALSCH")</f>
        <v>FALSCH</v>
      </c>
      <c r="H355" s="52"/>
      <c r="I355" s="53"/>
    </row>
    <row r="356" spans="1:9" x14ac:dyDescent="0.3">
      <c r="A356" s="75" t="str">
        <f>IF(OR(
TRIM(LOWER('Marktstützung - Mastschwein'!$K$38))="mit sauen",
TRIM(LOWER('Marktstützung - Mastschwein'!$K$38))="mit sauen und verworfenen tieren"),
0,""
)</f>
        <v/>
      </c>
      <c r="B356" s="60"/>
      <c r="C356" s="61"/>
      <c r="D356" s="62"/>
      <c r="E356" s="64"/>
      <c r="F356" s="51"/>
      <c r="G356" s="226" t="str">
        <f>IF(AND(
  SUM(COUNTIF(C$354:C$363,{"Sauen","Sauen M"}))=1,
  COUNTIF(C$354:C$363,"Schwein verworfen")=1,
  SUMPRODUCT((COUNTIF(C$354:C$363,C$354:C$363)&gt;1)*1)=0
),"WAHR","FALSCH")</f>
        <v>FALSCH</v>
      </c>
      <c r="H356" s="52"/>
      <c r="I356" s="53"/>
    </row>
    <row r="357" spans="1:9" x14ac:dyDescent="0.3">
      <c r="A357" s="75" t="str">
        <f>IF(OR(
TRIM(LOWER('Marktstützung - Mastschwein'!$K$38))="mit sauen",
TRIM(LOWER('Marktstützung - Mastschwein'!$K$38))="mit sauen und verworfenen tieren"),
0,""
)</f>
        <v/>
      </c>
      <c r="B357" s="65"/>
      <c r="C357" s="61"/>
      <c r="D357" s="62"/>
      <c r="E357" s="64"/>
      <c r="F357" s="51"/>
      <c r="G357" s="226" t="str">
        <f>IF(AND(
  SUM(COUNTIF(C$354:C$363,{"Sauen","Sauen M"}))=1,
  COUNTIF(C$354:C$363,"Schwein verworfen")=1,
  SUMPRODUCT((COUNTIF(C$354:C$363,C$354:C$363)&gt;1)*1)=0
),"WAHR","FALSCH")</f>
        <v>FALSCH</v>
      </c>
      <c r="H357" s="52"/>
      <c r="I357" s="53"/>
    </row>
    <row r="358" spans="1:9" x14ac:dyDescent="0.3">
      <c r="A358" s="75" t="str">
        <f>IF(OR(
TRIM(LOWER('Marktstützung - Mastschwein'!$K$38))="mit sauen",
TRIM(LOWER('Marktstützung - Mastschwein'!$K$38))="mit sauen und verworfenen tieren"),
0,""
)</f>
        <v/>
      </c>
      <c r="B358" s="65"/>
      <c r="C358" s="61"/>
      <c r="D358" s="62"/>
      <c r="E358" s="64"/>
      <c r="F358" s="51"/>
      <c r="G358" s="226" t="str">
        <f>IF(AND(
  SUM(COUNTIF(C$354:C$363,{"Sauen","Sauen M"}))=1,
  COUNTIF(C$354:C$363,"Schwein verworfen")=1,
  SUMPRODUCT((COUNTIF(C$354:C$363,C$354:C$363)&gt;1)*1)=0
),"WAHR","FALSCH")</f>
        <v>FALSCH</v>
      </c>
      <c r="H358" s="52"/>
      <c r="I358" s="53"/>
    </row>
    <row r="359" spans="1:9" x14ac:dyDescent="0.3">
      <c r="A359" s="75" t="str">
        <f>IF(OR(
TRIM(LOWER('Marktstützung - Mastschwein'!$K$38))="mit sauen",
TRIM(LOWER('Marktstützung - Mastschwein'!$K$38))="mit sauen und verworfenen tieren"),
0,""
)</f>
        <v/>
      </c>
      <c r="B359" s="65"/>
      <c r="C359" s="61"/>
      <c r="D359" s="62"/>
      <c r="E359" s="64"/>
      <c r="F359" s="51"/>
      <c r="G359" s="226" t="str">
        <f>IF(AND(
  SUM(COUNTIF(C$354:C$363,{"Sauen","Sauen M"}))=1,
  COUNTIF(C$354:C$363,"Schwein verworfen")=1,
  SUMPRODUCT((COUNTIF(C$354:C$363,C$354:C$363)&gt;1)*1)=0
),"WAHR","FALSCH")</f>
        <v>FALSCH</v>
      </c>
      <c r="H359" s="52"/>
      <c r="I359" s="53"/>
    </row>
    <row r="360" spans="1:9" x14ac:dyDescent="0.3">
      <c r="A360" s="75" t="str">
        <f>IF(OR(
TRIM(LOWER('Marktstützung - Mastschwein'!$K$38))="mit sauen",
TRIM(LOWER('Marktstützung - Mastschwein'!$K$38))="mit sauen und verworfenen tieren"),
0,""
)</f>
        <v/>
      </c>
      <c r="B360" s="60"/>
      <c r="C360" s="61"/>
      <c r="D360" s="62"/>
      <c r="E360" s="64"/>
      <c r="F360" s="51"/>
      <c r="G360" s="226" t="str">
        <f>IF(AND(
  SUM(COUNTIF(C$354:C$363,{"Sauen","Sauen M"}))=1,
  COUNTIF(C$354:C$363,"Schwein verworfen")=1,
  SUMPRODUCT((COUNTIF(C$354:C$363,C$354:C$363)&gt;1)*1)=0
),"WAHR","FALSCH")</f>
        <v>FALSCH</v>
      </c>
      <c r="H360" s="52"/>
      <c r="I360" s="53"/>
    </row>
    <row r="361" spans="1:9" x14ac:dyDescent="0.3">
      <c r="A361" s="75" t="str">
        <f>IF(OR(
TRIM(LOWER('Marktstützung - Mastschwein'!$K$38))="mit sauen",
TRIM(LOWER('Marktstützung - Mastschwein'!$K$38))="mit sauen und verworfenen tieren"),
0,""
)</f>
        <v/>
      </c>
      <c r="B361" s="60"/>
      <c r="C361" s="61"/>
      <c r="D361" s="62"/>
      <c r="E361" s="64"/>
      <c r="F361" s="51"/>
      <c r="G361" s="226" t="str">
        <f>IF(AND(
  SUM(COUNTIF(C$354:C$363,{"Sauen","Sauen M"}))=1,
  COUNTIF(C$354:C$363,"Schwein verworfen")=1,
  SUMPRODUCT((COUNTIF(C$354:C$363,C$354:C$363)&gt;1)*1)=0
),"WAHR","FALSCH")</f>
        <v>FALSCH</v>
      </c>
      <c r="H361" s="52"/>
      <c r="I361" s="53"/>
    </row>
    <row r="362" spans="1:9" x14ac:dyDescent="0.3">
      <c r="A362" s="75" t="str">
        <f>IF(OR(
TRIM(LOWER('Marktstützung - Mastschwein'!$K$38))="mit sauen",
TRIM(LOWER('Marktstützung - Mastschwein'!$K$38))="mit sauen und verworfenen tieren"),
0,""
)</f>
        <v/>
      </c>
      <c r="B362" s="60"/>
      <c r="C362" s="61"/>
      <c r="D362" s="66"/>
      <c r="E362" s="64"/>
      <c r="F362" s="51"/>
      <c r="G362" s="226" t="str">
        <f>IF(AND(
  SUM(COUNTIF(C$354:C$363,{"Sauen","Sauen M"}))=1,
  COUNTIF(C$354:C$363,"Schwein verworfen")=1,
  SUMPRODUCT((COUNTIF(C$354:C$363,C$354:C$363)&gt;1)*1)=0
),"WAHR","FALSCH")</f>
        <v>FALSCH</v>
      </c>
      <c r="H362" s="52"/>
      <c r="I362" s="53"/>
    </row>
    <row r="363" spans="1:9" ht="17.25" thickBot="1" x14ac:dyDescent="0.35">
      <c r="A363" s="75" t="str">
        <f>IF(OR(
TRIM(LOWER('Marktstützung - Mastschwein'!$K$38))="mit sauen",
TRIM(LOWER('Marktstützung - Mastschwein'!$K$38))="mit sauen und verworfenen tieren"),
0,""
)</f>
        <v/>
      </c>
      <c r="B363" s="67"/>
      <c r="C363" s="68"/>
      <c r="D363" s="69"/>
      <c r="E363" s="70"/>
      <c r="F363" s="51"/>
      <c r="G363" s="226" t="str">
        <f>IF(AND(
  SUM(COUNTIF(C$354:C$363,{"Sauen","Sauen M"}))=1,
  COUNTIF(C$354:C$363,"Schwein verworfen")=1,
  SUMPRODUCT((COUNTIF(C$354:C$363,C$354:C$363)&gt;1)*1)=0
),"WAHR","FALSCH")</f>
        <v>FALSCH</v>
      </c>
      <c r="H363" s="52"/>
      <c r="I363" s="53"/>
    </row>
    <row r="364" spans="1:9" ht="153" thickBot="1" x14ac:dyDescent="0.35">
      <c r="A364" s="207" t="s">
        <v>323</v>
      </c>
      <c r="B364" s="41" t="s">
        <v>141</v>
      </c>
      <c r="C364" s="42" t="s">
        <v>287</v>
      </c>
      <c r="D364" s="42" t="s">
        <v>134</v>
      </c>
      <c r="E364" s="42" t="s">
        <v>288</v>
      </c>
      <c r="F364" s="42" t="s">
        <v>140</v>
      </c>
      <c r="G364" s="42" t="s">
        <v>289</v>
      </c>
      <c r="H364" s="42" t="s">
        <v>154</v>
      </c>
      <c r="I364" s="43" t="s">
        <v>220</v>
      </c>
    </row>
    <row r="365" spans="1:9" ht="17.25" thickBot="1" x14ac:dyDescent="0.35">
      <c r="A365" s="74" t="str">
        <f>IF(OR(
TRIM(LOWER('Marktstützung - Mastschwein'!$K$39))="mit sauen",
TRIM(LOWER('Marktstützung - Mastschwein'!$K$39))="mit sauen und verworfenen tieren"),
0,""
)</f>
        <v/>
      </c>
      <c r="B365" s="60"/>
      <c r="C365" s="61"/>
      <c r="D365" s="62"/>
      <c r="E365" s="63"/>
      <c r="F365" s="47" t="str">
        <f>IF(OR(
  TRIM(LOWER('Marktstützung - Mastschwein'!$K$39))="mit sauen",
  TRIM(LOWER('Marktstützung - Mastschwein'!$K$39))="mit sauen und verworfenen tieren"),
  'Sauen + verworfen Basis'!F365,
  "")</f>
        <v/>
      </c>
      <c r="G365" s="226" t="str">
        <f>IF(AND(
  SUM(COUNTIF(C$365:C$374,{"Sauen","Sauen M"}))=1,
  COUNTIF(C$365:C$374,"Schwein verworfen")=1,
  SUMPRODUCT((COUNTIF(C$365:C$374,C$365:C$374)&gt;1)*1)=0
),"WAHR","FALSCH")</f>
        <v>FALSCH</v>
      </c>
      <c r="H365" s="49" t="str">
        <f>IF(OR(
  TRIM(LOWER('Marktstützung - Mastschwein'!$K$39))="mit sauen",
  TRIM(LOWER('Marktstützung - Mastschwein'!$K$39))="mit sauen und verworfenen tieren"),
  'Sauen + verworfen Basis'!H365,
  "")</f>
        <v/>
      </c>
      <c r="I365" s="50" t="str">
        <f>IF(OR(
  TRIM(LOWER('Marktstützung - Mastschwein'!$K$39))="mit sauen",
  TRIM(LOWER('Marktstützung - Mastschwein'!$K$39))="mit sauen und verworfenen tieren"),
  'Sauen + verworfen Basis'!I365,
  "")</f>
        <v/>
      </c>
    </row>
    <row r="366" spans="1:9" x14ac:dyDescent="0.3">
      <c r="A366" s="75" t="str">
        <f>IF(OR(
TRIM(LOWER('Marktstützung - Mastschwein'!$K$39))="mit sauen",
TRIM(LOWER('Marktstützung - Mastschwein'!$K$39))="mit sauen und verworfenen tieren"),
0,""
)</f>
        <v/>
      </c>
      <c r="B366" s="60"/>
      <c r="C366" s="61"/>
      <c r="D366" s="62"/>
      <c r="E366" s="64"/>
      <c r="F366" s="51"/>
      <c r="G366" s="226" t="str">
        <f>IF(AND(
  SUM(COUNTIF(C$365:C$374,{"Sauen","Sauen M"}))=1,
  COUNTIF(C$365:C$374,"Schwein verworfen")=1,
  SUMPRODUCT((COUNTIF(C$365:C$374,C$365:C$374)&gt;1)*1)=0
),"WAHR","FALSCH")</f>
        <v>FALSCH</v>
      </c>
      <c r="H366" s="52"/>
      <c r="I366" s="53"/>
    </row>
    <row r="367" spans="1:9" x14ac:dyDescent="0.3">
      <c r="A367" s="75" t="str">
        <f>IF(OR(
TRIM(LOWER('Marktstützung - Mastschwein'!$K$39))="mit sauen",
TRIM(LOWER('Marktstützung - Mastschwein'!$K$39))="mit sauen und verworfenen tieren"),
0,""
)</f>
        <v/>
      </c>
      <c r="B367" s="60"/>
      <c r="C367" s="61"/>
      <c r="D367" s="62"/>
      <c r="E367" s="64"/>
      <c r="F367" s="51"/>
      <c r="G367" s="226" t="str">
        <f>IF(AND(
  SUM(COUNTIF(C$365:C$374,{"Sauen","Sauen M"}))=1,
  COUNTIF(C$365:C$374,"Schwein verworfen")=1,
  SUMPRODUCT((COUNTIF(C$365:C$374,C$365:C$374)&gt;1)*1)=0
),"WAHR","FALSCH")</f>
        <v>FALSCH</v>
      </c>
      <c r="H367" s="52"/>
      <c r="I367" s="53"/>
    </row>
    <row r="368" spans="1:9" x14ac:dyDescent="0.3">
      <c r="A368" s="75" t="str">
        <f>IF(OR(
TRIM(LOWER('Marktstützung - Mastschwein'!$K$39))="mit sauen",
TRIM(LOWER('Marktstützung - Mastschwein'!$K$39))="mit sauen und verworfenen tieren"),
0,""
)</f>
        <v/>
      </c>
      <c r="B368" s="65"/>
      <c r="C368" s="61"/>
      <c r="D368" s="62"/>
      <c r="E368" s="64"/>
      <c r="F368" s="51"/>
      <c r="G368" s="226" t="str">
        <f>IF(AND(
  SUM(COUNTIF(C$365:C$374,{"Sauen","Sauen M"}))=1,
  COUNTIF(C$365:C$374,"Schwein verworfen")=1,
  SUMPRODUCT((COUNTIF(C$365:C$374,C$365:C$374)&gt;1)*1)=0
),"WAHR","FALSCH")</f>
        <v>FALSCH</v>
      </c>
      <c r="H368" s="52"/>
      <c r="I368" s="53"/>
    </row>
    <row r="369" spans="1:9" x14ac:dyDescent="0.3">
      <c r="A369" s="75" t="str">
        <f>IF(OR(
TRIM(LOWER('Marktstützung - Mastschwein'!$K$39))="mit sauen",
TRIM(LOWER('Marktstützung - Mastschwein'!$K$39))="mit sauen und verworfenen tieren"),
0,""
)</f>
        <v/>
      </c>
      <c r="B369" s="65"/>
      <c r="C369" s="61"/>
      <c r="D369" s="62"/>
      <c r="E369" s="64"/>
      <c r="F369" s="51"/>
      <c r="G369" s="226" t="str">
        <f>IF(AND(
  SUM(COUNTIF(C$365:C$374,{"Sauen","Sauen M"}))=1,
  COUNTIF(C$365:C$374,"Schwein verworfen")=1,
  SUMPRODUCT((COUNTIF(C$365:C$374,C$365:C$374)&gt;1)*1)=0
),"WAHR","FALSCH")</f>
        <v>FALSCH</v>
      </c>
      <c r="H369" s="52"/>
      <c r="I369" s="53"/>
    </row>
    <row r="370" spans="1:9" x14ac:dyDescent="0.3">
      <c r="A370" s="75" t="str">
        <f>IF(OR(
TRIM(LOWER('Marktstützung - Mastschwein'!$K$39))="mit sauen",
TRIM(LOWER('Marktstützung - Mastschwein'!$K$39))="mit sauen und verworfenen tieren"),
0,""
)</f>
        <v/>
      </c>
      <c r="B370" s="65"/>
      <c r="C370" s="61"/>
      <c r="D370" s="62"/>
      <c r="E370" s="64"/>
      <c r="F370" s="51"/>
      <c r="G370" s="226" t="str">
        <f>IF(AND(
  SUM(COUNTIF(C$365:C$374,{"Sauen","Sauen M"}))=1,
  COUNTIF(C$365:C$374,"Schwein verworfen")=1,
  SUMPRODUCT((COUNTIF(C$365:C$374,C$365:C$374)&gt;1)*1)=0
),"WAHR","FALSCH")</f>
        <v>FALSCH</v>
      </c>
      <c r="H370" s="52"/>
      <c r="I370" s="53"/>
    </row>
    <row r="371" spans="1:9" x14ac:dyDescent="0.3">
      <c r="A371" s="75" t="str">
        <f>IF(OR(
TRIM(LOWER('Marktstützung - Mastschwein'!$K$39))="mit sauen",
TRIM(LOWER('Marktstützung - Mastschwein'!$K$39))="mit sauen und verworfenen tieren"),
0,""
)</f>
        <v/>
      </c>
      <c r="B371" s="60"/>
      <c r="C371" s="61"/>
      <c r="D371" s="62"/>
      <c r="E371" s="64"/>
      <c r="F371" s="51"/>
      <c r="G371" s="226" t="str">
        <f>IF(AND(
  SUM(COUNTIF(C$365:C$374,{"Sauen","Sauen M"}))=1,
  COUNTIF(C$365:C$374,"Schwein verworfen")=1,
  SUMPRODUCT((COUNTIF(C$365:C$374,C$365:C$374)&gt;1)*1)=0
),"WAHR","FALSCH")</f>
        <v>FALSCH</v>
      </c>
      <c r="H371" s="52"/>
      <c r="I371" s="53"/>
    </row>
    <row r="372" spans="1:9" x14ac:dyDescent="0.3">
      <c r="A372" s="75" t="str">
        <f>IF(OR(
TRIM(LOWER('Marktstützung - Mastschwein'!$K$39))="mit sauen",
TRIM(LOWER('Marktstützung - Mastschwein'!$K$39))="mit sauen und verworfenen tieren"),
0,""
)</f>
        <v/>
      </c>
      <c r="B372" s="60"/>
      <c r="C372" s="61"/>
      <c r="D372" s="62"/>
      <c r="E372" s="64"/>
      <c r="F372" s="51"/>
      <c r="G372" s="226" t="str">
        <f>IF(AND(
  SUM(COUNTIF(C$365:C$374,{"Sauen","Sauen M"}))=1,
  COUNTIF(C$365:C$374,"Schwein verworfen")=1,
  SUMPRODUCT((COUNTIF(C$365:C$374,C$365:C$374)&gt;1)*1)=0
),"WAHR","FALSCH")</f>
        <v>FALSCH</v>
      </c>
      <c r="H372" s="52"/>
      <c r="I372" s="53"/>
    </row>
    <row r="373" spans="1:9" x14ac:dyDescent="0.3">
      <c r="A373" s="75" t="str">
        <f>IF(OR(
TRIM(LOWER('Marktstützung - Mastschwein'!$K$39))="mit sauen",
TRIM(LOWER('Marktstützung - Mastschwein'!$K$39))="mit sauen und verworfenen tieren"),
0,""
)</f>
        <v/>
      </c>
      <c r="B373" s="60"/>
      <c r="C373" s="61"/>
      <c r="D373" s="66"/>
      <c r="E373" s="64"/>
      <c r="F373" s="51"/>
      <c r="G373" s="226" t="str">
        <f>IF(AND(
  SUM(COUNTIF(C$365:C$374,{"Sauen","Sauen M"}))=1,
  COUNTIF(C$365:C$374,"Schwein verworfen")=1,
  SUMPRODUCT((COUNTIF(C$365:C$374,C$365:C$374)&gt;1)*1)=0
),"WAHR","FALSCH")</f>
        <v>FALSCH</v>
      </c>
      <c r="H373" s="52"/>
      <c r="I373" s="53"/>
    </row>
    <row r="374" spans="1:9" ht="17.25" thickBot="1" x14ac:dyDescent="0.35">
      <c r="A374" s="75" t="str">
        <f>IF(OR(
TRIM(LOWER('Marktstützung - Mastschwein'!$K$39))="mit sauen",
TRIM(LOWER('Marktstützung - Mastschwein'!$K$39))="mit sauen und verworfenen tieren"),
0,""
)</f>
        <v/>
      </c>
      <c r="B374" s="67"/>
      <c r="C374" s="68"/>
      <c r="D374" s="69"/>
      <c r="E374" s="70"/>
      <c r="F374" s="51"/>
      <c r="G374" s="226" t="str">
        <f>IF(AND(
  SUM(COUNTIF(C$365:C$374,{"Sauen","Sauen M"}))=1,
  COUNTIF(C$365:C$374,"Schwein verworfen")=1,
  SUMPRODUCT((COUNTIF(C$365:C$374,C$365:C$374)&gt;1)*1)=0
),"WAHR","FALSCH")</f>
        <v>FALSCH</v>
      </c>
      <c r="H374" s="52"/>
      <c r="I374" s="53"/>
    </row>
    <row r="375" spans="1:9" ht="148.5" thickBot="1" x14ac:dyDescent="0.35">
      <c r="A375" s="207" t="s">
        <v>324</v>
      </c>
      <c r="B375" s="41" t="s">
        <v>141</v>
      </c>
      <c r="C375" s="42" t="s">
        <v>287</v>
      </c>
      <c r="D375" s="42" t="s">
        <v>134</v>
      </c>
      <c r="E375" s="42" t="s">
        <v>288</v>
      </c>
      <c r="F375" s="42" t="s">
        <v>140</v>
      </c>
      <c r="G375" s="42" t="s">
        <v>289</v>
      </c>
      <c r="H375" s="42" t="s">
        <v>154</v>
      </c>
      <c r="I375" s="43" t="s">
        <v>220</v>
      </c>
    </row>
    <row r="376" spans="1:9" ht="17.25" thickBot="1" x14ac:dyDescent="0.35">
      <c r="A376" s="74" t="str">
        <f>IF(OR(
TRIM(LOWER('Marktstützung - Mastschwein'!$K$40))="mit sauen",
TRIM(LOWER('Marktstützung - Mastschwein'!$K$40))="mit sauen und verworfenen tieren"),
0,""
)</f>
        <v/>
      </c>
      <c r="B376" s="60"/>
      <c r="C376" s="61"/>
      <c r="D376" s="62"/>
      <c r="E376" s="63"/>
      <c r="F376" s="47" t="str">
        <f>IF(OR(
  TRIM(LOWER('Marktstützung - Mastschwein'!$K$40))="mit sauen",
  TRIM(LOWER('Marktstützung - Mastschwein'!$K$40))="mit sauen und verworfenen tieren"),
  'Sauen + verworfen Basis'!F376,
  "")</f>
        <v/>
      </c>
      <c r="G376" s="226" t="str">
        <f>IF(AND(
  SUM(COUNTIF(C$376:C$385,{"Sauen","Sauen M"}))=1,
  COUNTIF(C$376:C$385,"Schwein verworfen")=1,
  SUMPRODUCT((COUNTIF(C$376:C$385,C$376:C$385)&gt;1)*1)=0
),"WAHR","FALSCH")</f>
        <v>FALSCH</v>
      </c>
      <c r="H376" s="49" t="str">
        <f>IF(OR(
  TRIM(LOWER('Marktstützung - Mastschwein'!$K$40))="mit sauen",
  TRIM(LOWER('Marktstützung - Mastschwein'!$K$40))="mit sauen und verworfenen tieren"),
  'Sauen + verworfen Basis'!H376,
  "")</f>
        <v/>
      </c>
      <c r="I376" s="50" t="str">
        <f>IF(OR(
  TRIM(LOWER('Marktstützung - Mastschwein'!$K$40))="mit sauen",
  TRIM(LOWER('Marktstützung - Mastschwein'!$K$40))="mit sauen und verworfenen tieren"),
  'Sauen + verworfen Basis'!I376,
  "")</f>
        <v/>
      </c>
    </row>
    <row r="377" spans="1:9" x14ac:dyDescent="0.3">
      <c r="A377" s="75" t="str">
        <f>IF(OR(
TRIM(LOWER('Marktstützung - Mastschwein'!$K$40))="mit sauen",
TRIM(LOWER('Marktstützung - Mastschwein'!$K$40))="mit sauen und verworfenen tieren"),
0,""
)</f>
        <v/>
      </c>
      <c r="B377" s="60"/>
      <c r="C377" s="61"/>
      <c r="D377" s="62"/>
      <c r="E377" s="64"/>
      <c r="F377" s="51"/>
      <c r="G377" s="226" t="str">
        <f>IF(AND(
  SUM(COUNTIF(C$376:C$385,{"Sauen","Sauen M"}))=1,
  COUNTIF(C$376:C$385,"Schwein verworfen")=1,
  SUMPRODUCT((COUNTIF(C$376:C$385,C$376:C$385)&gt;1)*1)=0
),"WAHR","FALSCH")</f>
        <v>FALSCH</v>
      </c>
      <c r="H377" s="52"/>
      <c r="I377" s="53"/>
    </row>
    <row r="378" spans="1:9" x14ac:dyDescent="0.3">
      <c r="A378" s="75" t="str">
        <f>IF(OR(
TRIM(LOWER('Marktstützung - Mastschwein'!$K$40))="mit sauen",
TRIM(LOWER('Marktstützung - Mastschwein'!$K$40))="mit sauen und verworfenen tieren"),
0,""
)</f>
        <v/>
      </c>
      <c r="B378" s="60"/>
      <c r="C378" s="61"/>
      <c r="D378" s="62"/>
      <c r="E378" s="64"/>
      <c r="F378" s="51"/>
      <c r="G378" s="226" t="str">
        <f>IF(AND(
  SUM(COUNTIF(C$376:C$385,{"Sauen","Sauen M"}))=1,
  COUNTIF(C$376:C$385,"Schwein verworfen")=1,
  SUMPRODUCT((COUNTIF(C$376:C$385,C$376:C$385)&gt;1)*1)=0
),"WAHR","FALSCH")</f>
        <v>FALSCH</v>
      </c>
      <c r="H378" s="52"/>
      <c r="I378" s="53"/>
    </row>
    <row r="379" spans="1:9" x14ac:dyDescent="0.3">
      <c r="A379" s="75" t="str">
        <f>IF(OR(
TRIM(LOWER('Marktstützung - Mastschwein'!$K$40))="mit sauen",
TRIM(LOWER('Marktstützung - Mastschwein'!$K$40))="mit sauen und verworfenen tieren"),
0,""
)</f>
        <v/>
      </c>
      <c r="B379" s="65"/>
      <c r="C379" s="61"/>
      <c r="D379" s="62"/>
      <c r="E379" s="64"/>
      <c r="F379" s="51"/>
      <c r="G379" s="226" t="str">
        <f>IF(AND(
  SUM(COUNTIF(C$376:C$385,{"Sauen","Sauen M"}))=1,
  COUNTIF(C$376:C$385,"Schwein verworfen")=1,
  SUMPRODUCT((COUNTIF(C$376:C$385,C$376:C$385)&gt;1)*1)=0
),"WAHR","FALSCH")</f>
        <v>FALSCH</v>
      </c>
      <c r="H379" s="52"/>
      <c r="I379" s="53"/>
    </row>
    <row r="380" spans="1:9" x14ac:dyDescent="0.3">
      <c r="A380" s="75" t="str">
        <f>IF(OR(
TRIM(LOWER('Marktstützung - Mastschwein'!$K$40))="mit sauen",
TRIM(LOWER('Marktstützung - Mastschwein'!$K$40))="mit sauen und verworfenen tieren"),
0,""
)</f>
        <v/>
      </c>
      <c r="B380" s="65"/>
      <c r="C380" s="61"/>
      <c r="D380" s="62"/>
      <c r="E380" s="64"/>
      <c r="F380" s="51"/>
      <c r="G380" s="226" t="str">
        <f>IF(AND(
  SUM(COUNTIF(C$376:C$385,{"Sauen","Sauen M"}))=1,
  COUNTIF(C$376:C$385,"Schwein verworfen")=1,
  SUMPRODUCT((COUNTIF(C$376:C$385,C$376:C$385)&gt;1)*1)=0
),"WAHR","FALSCH")</f>
        <v>FALSCH</v>
      </c>
      <c r="H380" s="52"/>
      <c r="I380" s="53"/>
    </row>
    <row r="381" spans="1:9" x14ac:dyDescent="0.3">
      <c r="A381" s="75" t="str">
        <f>IF(OR(
TRIM(LOWER('Marktstützung - Mastschwein'!$K$40))="mit sauen",
TRIM(LOWER('Marktstützung - Mastschwein'!$K$40))="mit sauen und verworfenen tieren"),
0,""
)</f>
        <v/>
      </c>
      <c r="B381" s="65"/>
      <c r="C381" s="61"/>
      <c r="D381" s="62"/>
      <c r="E381" s="64"/>
      <c r="F381" s="51"/>
      <c r="G381" s="226" t="str">
        <f>IF(AND(
  SUM(COUNTIF(C$376:C$385,{"Sauen","Sauen M"}))=1,
  COUNTIF(C$376:C$385,"Schwein verworfen")=1,
  SUMPRODUCT((COUNTIF(C$376:C$385,C$376:C$385)&gt;1)*1)=0
),"WAHR","FALSCH")</f>
        <v>FALSCH</v>
      </c>
      <c r="H381" s="52"/>
      <c r="I381" s="53"/>
    </row>
    <row r="382" spans="1:9" x14ac:dyDescent="0.3">
      <c r="A382" s="75" t="str">
        <f>IF(OR(
TRIM(LOWER('Marktstützung - Mastschwein'!$K$40))="mit sauen",
TRIM(LOWER('Marktstützung - Mastschwein'!$K$40))="mit sauen und verworfenen tieren"),
0,""
)</f>
        <v/>
      </c>
      <c r="B382" s="60"/>
      <c r="C382" s="61"/>
      <c r="D382" s="62"/>
      <c r="E382" s="64"/>
      <c r="F382" s="51"/>
      <c r="G382" s="226" t="str">
        <f>IF(AND(
  SUM(COUNTIF(C$376:C$385,{"Sauen","Sauen M"}))=1,
  COUNTIF(C$376:C$385,"Schwein verworfen")=1,
  SUMPRODUCT((COUNTIF(C$376:C$385,C$376:C$385)&gt;1)*1)=0
),"WAHR","FALSCH")</f>
        <v>FALSCH</v>
      </c>
      <c r="H382" s="52"/>
      <c r="I382" s="53"/>
    </row>
    <row r="383" spans="1:9" x14ac:dyDescent="0.3">
      <c r="A383" s="75" t="str">
        <f>IF(OR(
TRIM(LOWER('Marktstützung - Mastschwein'!$K$40))="mit sauen",
TRIM(LOWER('Marktstützung - Mastschwein'!$K$40))="mit sauen und verworfenen tieren"),
0,""
)</f>
        <v/>
      </c>
      <c r="B383" s="60"/>
      <c r="C383" s="61"/>
      <c r="D383" s="62"/>
      <c r="E383" s="64"/>
      <c r="F383" s="51"/>
      <c r="G383" s="226" t="str">
        <f>IF(AND(
  SUM(COUNTIF(C$376:C$385,{"Sauen","Sauen M"}))=1,
  COUNTIF(C$376:C$385,"Schwein verworfen")=1,
  SUMPRODUCT((COUNTIF(C$376:C$385,C$376:C$385)&gt;1)*1)=0
),"WAHR","FALSCH")</f>
        <v>FALSCH</v>
      </c>
      <c r="H383" s="52"/>
      <c r="I383" s="53"/>
    </row>
    <row r="384" spans="1:9" x14ac:dyDescent="0.3">
      <c r="A384" s="75" t="str">
        <f>IF(OR(
TRIM(LOWER('Marktstützung - Mastschwein'!$K$40))="mit sauen",
TRIM(LOWER('Marktstützung - Mastschwein'!$K$40))="mit sauen und verworfenen tieren"),
0,""
)</f>
        <v/>
      </c>
      <c r="B384" s="60"/>
      <c r="C384" s="61"/>
      <c r="D384" s="66"/>
      <c r="E384" s="64"/>
      <c r="F384" s="51"/>
      <c r="G384" s="226" t="str">
        <f>IF(AND(
  SUM(COUNTIF(C$376:C$385,{"Sauen","Sauen M"}))=1,
  COUNTIF(C$376:C$385,"Schwein verworfen")=1,
  SUMPRODUCT((COUNTIF(C$376:C$385,C$376:C$385)&gt;1)*1)=0
),"WAHR","FALSCH")</f>
        <v>FALSCH</v>
      </c>
      <c r="H384" s="52"/>
      <c r="I384" s="53"/>
    </row>
    <row r="385" spans="1:9" ht="17.25" thickBot="1" x14ac:dyDescent="0.35">
      <c r="A385" s="75" t="str">
        <f>IF(OR(
TRIM(LOWER('Marktstützung - Mastschwein'!$K$40))="mit sauen",
TRIM(LOWER('Marktstützung - Mastschwein'!$K$40))="mit sauen und verworfenen tieren"),
0,""
)</f>
        <v/>
      </c>
      <c r="B385" s="67"/>
      <c r="C385" s="68"/>
      <c r="D385" s="69"/>
      <c r="E385" s="70"/>
      <c r="F385" s="51"/>
      <c r="G385" s="226" t="str">
        <f>IF(AND(
  SUM(COUNTIF(C$376:C$385,{"Sauen","Sauen M"}))=1,
  COUNTIF(C$376:C$385,"Schwein verworfen")=1,
  SUMPRODUCT((COUNTIF(C$376:C$385,C$376:C$385)&gt;1)*1)=0
),"WAHR","FALSCH")</f>
        <v>FALSCH</v>
      </c>
      <c r="H385" s="52"/>
      <c r="I385" s="53"/>
    </row>
    <row r="386" spans="1:9" ht="133.5" thickBot="1" x14ac:dyDescent="0.35">
      <c r="A386" s="207" t="s">
        <v>325</v>
      </c>
      <c r="B386" s="41" t="s">
        <v>141</v>
      </c>
      <c r="C386" s="42" t="s">
        <v>287</v>
      </c>
      <c r="D386" s="42" t="s">
        <v>134</v>
      </c>
      <c r="E386" s="42" t="s">
        <v>288</v>
      </c>
      <c r="F386" s="42" t="s">
        <v>140</v>
      </c>
      <c r="G386" s="42" t="s">
        <v>289</v>
      </c>
      <c r="H386" s="42" t="s">
        <v>154</v>
      </c>
      <c r="I386" s="43" t="s">
        <v>220</v>
      </c>
    </row>
    <row r="387" spans="1:9" ht="17.25" thickBot="1" x14ac:dyDescent="0.35">
      <c r="A387" s="74" t="str">
        <f>IF(OR(
TRIM(LOWER('Marktstützung - Mastschwein'!$K$41))="mit sauen",
TRIM(LOWER('Marktstützung - Mastschwein'!$K$41))="mit sauen und verworfenen tieren"),
0,""
)</f>
        <v/>
      </c>
      <c r="B387" s="60"/>
      <c r="C387" s="61"/>
      <c r="D387" s="62"/>
      <c r="E387" s="63"/>
      <c r="F387" s="47" t="str">
        <f>IF(OR(
  TRIM(LOWER('Marktstützung - Mastschwein'!$K$41))="mit sauen",
  TRIM(LOWER('Marktstützung - Mastschwein'!$K$41))="mit sauen und verworfenen tieren"),
  'Sauen + verworfen Basis'!F387,
  "")</f>
        <v/>
      </c>
      <c r="G387" s="226" t="str">
        <f>IF(AND(
  SUM(COUNTIF(C$387:C$396,{"Sauen","Sauen M"}))=1,
  COUNTIF(C$387:C$396,"Schwein verworfen")=1,
  SUMPRODUCT((COUNTIF(C$387:C$396,C$387:C$396)&gt;1)*1)=0
),"WAHR","FALSCH")</f>
        <v>FALSCH</v>
      </c>
      <c r="H387" s="49" t="str">
        <f>IF(OR(
  TRIM(LOWER('Marktstützung - Mastschwein'!$K$41))="mit sauen",
  TRIM(LOWER('Marktstützung - Mastschwein'!$K$41))="mit sauen und verworfenen tieren"),
  'Sauen + verworfen Basis'!H387,
  "")</f>
        <v/>
      </c>
      <c r="I387" s="50" t="str">
        <f>IF(OR(
  TRIM(LOWER('Marktstützung - Mastschwein'!$K$41))="mit sauen",
  TRIM(LOWER('Marktstützung - Mastschwein'!$K$41))="mit sauen und verworfenen tieren"),
  'Sauen + verworfen Basis'!I387,
  "")</f>
        <v/>
      </c>
    </row>
    <row r="388" spans="1:9" x14ac:dyDescent="0.3">
      <c r="A388" s="75" t="str">
        <f>IF(OR(
TRIM(LOWER('Marktstützung - Mastschwein'!$K$41))="mit sauen",
TRIM(LOWER('Marktstützung - Mastschwein'!$K$41))="mit sauen und verworfenen tieren"),
0,""
)</f>
        <v/>
      </c>
      <c r="B388" s="60"/>
      <c r="C388" s="61"/>
      <c r="D388" s="62"/>
      <c r="E388" s="64"/>
      <c r="F388" s="51"/>
      <c r="G388" s="226" t="str">
        <f>IF(AND(
  SUM(COUNTIF(C$387:C$396,{"Sauen","Sauen M"}))=1,
  COUNTIF(C$387:C$396,"Schwein verworfen")=1,
  SUMPRODUCT((COUNTIF(C$387:C$396,C$387:C$396)&gt;1)*1)=0
),"WAHR","FALSCH")</f>
        <v>FALSCH</v>
      </c>
      <c r="H388" s="52"/>
      <c r="I388" s="53"/>
    </row>
    <row r="389" spans="1:9" x14ac:dyDescent="0.3">
      <c r="A389" s="75" t="str">
        <f>IF(OR(
TRIM(LOWER('Marktstützung - Mastschwein'!$K$41))="mit sauen",
TRIM(LOWER('Marktstützung - Mastschwein'!$K$41))="mit sauen und verworfenen tieren"),
0,""
)</f>
        <v/>
      </c>
      <c r="B389" s="60"/>
      <c r="C389" s="61"/>
      <c r="D389" s="62"/>
      <c r="E389" s="64"/>
      <c r="F389" s="51"/>
      <c r="G389" s="226" t="str">
        <f>IF(AND(
  SUM(COUNTIF(C$387:C$396,{"Sauen","Sauen M"}))=1,
  COUNTIF(C$387:C$396,"Schwein verworfen")=1,
  SUMPRODUCT((COUNTIF(C$387:C$396,C$387:C$396)&gt;1)*1)=0
),"WAHR","FALSCH")</f>
        <v>FALSCH</v>
      </c>
      <c r="H389" s="52"/>
      <c r="I389" s="53"/>
    </row>
    <row r="390" spans="1:9" x14ac:dyDescent="0.3">
      <c r="A390" s="75" t="str">
        <f>IF(OR(
TRIM(LOWER('Marktstützung - Mastschwein'!$K$41))="mit sauen",
TRIM(LOWER('Marktstützung - Mastschwein'!$K$41))="mit sauen und verworfenen tieren"),
0,""
)</f>
        <v/>
      </c>
      <c r="B390" s="65"/>
      <c r="C390" s="61"/>
      <c r="D390" s="62"/>
      <c r="E390" s="64"/>
      <c r="F390" s="51"/>
      <c r="G390" s="226" t="str">
        <f>IF(AND(
  SUM(COUNTIF(C$387:C$396,{"Sauen","Sauen M"}))=1,
  COUNTIF(C$387:C$396,"Schwein verworfen")=1,
  SUMPRODUCT((COUNTIF(C$387:C$396,C$387:C$396)&gt;1)*1)=0
),"WAHR","FALSCH")</f>
        <v>FALSCH</v>
      </c>
      <c r="H390" s="52"/>
      <c r="I390" s="53"/>
    </row>
    <row r="391" spans="1:9" x14ac:dyDescent="0.3">
      <c r="A391" s="75" t="str">
        <f>IF(OR(
TRIM(LOWER('Marktstützung - Mastschwein'!$K$41))="mit sauen",
TRIM(LOWER('Marktstützung - Mastschwein'!$K$41))="mit sauen und verworfenen tieren"),
0,""
)</f>
        <v/>
      </c>
      <c r="B391" s="65"/>
      <c r="C391" s="61"/>
      <c r="D391" s="62"/>
      <c r="E391" s="64"/>
      <c r="F391" s="51"/>
      <c r="G391" s="226" t="str">
        <f>IF(AND(
  SUM(COUNTIF(C$387:C$396,{"Sauen","Sauen M"}))=1,
  COUNTIF(C$387:C$396,"Schwein verworfen")=1,
  SUMPRODUCT((COUNTIF(C$387:C$396,C$387:C$396)&gt;1)*1)=0
),"WAHR","FALSCH")</f>
        <v>FALSCH</v>
      </c>
      <c r="H391" s="52"/>
      <c r="I391" s="53"/>
    </row>
    <row r="392" spans="1:9" x14ac:dyDescent="0.3">
      <c r="A392" s="75" t="str">
        <f>IF(OR(
TRIM(LOWER('Marktstützung - Mastschwein'!$K$41))="mit sauen",
TRIM(LOWER('Marktstützung - Mastschwein'!$K$41))="mit sauen und verworfenen tieren"),
0,""
)</f>
        <v/>
      </c>
      <c r="B392" s="65"/>
      <c r="C392" s="61"/>
      <c r="D392" s="62"/>
      <c r="E392" s="64"/>
      <c r="F392" s="51"/>
      <c r="G392" s="226" t="str">
        <f>IF(AND(
  SUM(COUNTIF(C$387:C$396,{"Sauen","Sauen M"}))=1,
  COUNTIF(C$387:C$396,"Schwein verworfen")=1,
  SUMPRODUCT((COUNTIF(C$387:C$396,C$387:C$396)&gt;1)*1)=0
),"WAHR","FALSCH")</f>
        <v>FALSCH</v>
      </c>
      <c r="H392" s="52"/>
      <c r="I392" s="53"/>
    </row>
    <row r="393" spans="1:9" x14ac:dyDescent="0.3">
      <c r="A393" s="75" t="str">
        <f>IF(OR(
TRIM(LOWER('Marktstützung - Mastschwein'!$K$41))="mit sauen",
TRIM(LOWER('Marktstützung - Mastschwein'!$K$41))="mit sauen und verworfenen tieren"),
0,""
)</f>
        <v/>
      </c>
      <c r="B393" s="60"/>
      <c r="C393" s="61"/>
      <c r="D393" s="62"/>
      <c r="E393" s="64"/>
      <c r="F393" s="51"/>
      <c r="G393" s="226" t="str">
        <f>IF(AND(
  SUM(COUNTIF(C$387:C$396,{"Sauen","Sauen M"}))=1,
  COUNTIF(C$387:C$396,"Schwein verworfen")=1,
  SUMPRODUCT((COUNTIF(C$387:C$396,C$387:C$396)&gt;1)*1)=0
),"WAHR","FALSCH")</f>
        <v>FALSCH</v>
      </c>
      <c r="H393" s="52"/>
      <c r="I393" s="53"/>
    </row>
    <row r="394" spans="1:9" x14ac:dyDescent="0.3">
      <c r="A394" s="75" t="str">
        <f>IF(OR(
TRIM(LOWER('Marktstützung - Mastschwein'!$K$41))="mit sauen",
TRIM(LOWER('Marktstützung - Mastschwein'!$K$41))="mit sauen und verworfenen tieren"),
0,""
)</f>
        <v/>
      </c>
      <c r="B394" s="60"/>
      <c r="C394" s="61"/>
      <c r="D394" s="62"/>
      <c r="E394" s="64"/>
      <c r="F394" s="51"/>
      <c r="G394" s="226" t="str">
        <f>IF(AND(
  SUM(COUNTIF(C$387:C$396,{"Sauen","Sauen M"}))=1,
  COUNTIF(C$387:C$396,"Schwein verworfen")=1,
  SUMPRODUCT((COUNTIF(C$387:C$396,C$387:C$396)&gt;1)*1)=0
),"WAHR","FALSCH")</f>
        <v>FALSCH</v>
      </c>
      <c r="H394" s="52"/>
      <c r="I394" s="53"/>
    </row>
    <row r="395" spans="1:9" x14ac:dyDescent="0.3">
      <c r="A395" s="75" t="str">
        <f>IF(OR(
TRIM(LOWER('Marktstützung - Mastschwein'!$K$41))="mit sauen",
TRIM(LOWER('Marktstützung - Mastschwein'!$K$41))="mit sauen und verworfenen tieren"),
0,""
)</f>
        <v/>
      </c>
      <c r="B395" s="60"/>
      <c r="C395" s="61"/>
      <c r="D395" s="66"/>
      <c r="E395" s="64"/>
      <c r="F395" s="51"/>
      <c r="G395" s="226" t="str">
        <f>IF(AND(
  SUM(COUNTIF(C$387:C$396,{"Sauen","Sauen M"}))=1,
  COUNTIF(C$387:C$396,"Schwein verworfen")=1,
  SUMPRODUCT((COUNTIF(C$387:C$396,C$387:C$396)&gt;1)*1)=0
),"WAHR","FALSCH")</f>
        <v>FALSCH</v>
      </c>
      <c r="H395" s="52"/>
      <c r="I395" s="53"/>
    </row>
    <row r="396" spans="1:9" ht="17.25" thickBot="1" x14ac:dyDescent="0.35">
      <c r="A396" s="75" t="str">
        <f>IF(OR(
TRIM(LOWER('Marktstützung - Mastschwein'!$K$41))="mit sauen",
TRIM(LOWER('Marktstützung - Mastschwein'!$K$41))="mit sauen und verworfenen tieren"),
0,""
)</f>
        <v/>
      </c>
      <c r="B396" s="67"/>
      <c r="C396" s="68"/>
      <c r="D396" s="69"/>
      <c r="E396" s="70"/>
      <c r="F396" s="51"/>
      <c r="G396" s="226" t="str">
        <f>IF(AND(
  SUM(COUNTIF(C$387:C$396,{"Sauen","Sauen M"}))=1,
  COUNTIF(C$387:C$396,"Schwein verworfen")=1,
  SUMPRODUCT((COUNTIF(C$387:C$396,C$387:C$396)&gt;1)*1)=0
),"WAHR","FALSCH")</f>
        <v>FALSCH</v>
      </c>
      <c r="H396" s="52"/>
      <c r="I396" s="53"/>
    </row>
    <row r="397" spans="1:9" ht="140.25" thickBot="1" x14ac:dyDescent="0.35">
      <c r="A397" s="207" t="s">
        <v>326</v>
      </c>
      <c r="B397" s="41" t="s">
        <v>141</v>
      </c>
      <c r="C397" s="42" t="s">
        <v>287</v>
      </c>
      <c r="D397" s="42" t="s">
        <v>134</v>
      </c>
      <c r="E397" s="42" t="s">
        <v>288</v>
      </c>
      <c r="F397" s="42" t="s">
        <v>140</v>
      </c>
      <c r="G397" s="42" t="s">
        <v>289</v>
      </c>
      <c r="H397" s="42" t="s">
        <v>154</v>
      </c>
      <c r="I397" s="43" t="s">
        <v>220</v>
      </c>
    </row>
    <row r="398" spans="1:9" ht="17.25" thickBot="1" x14ac:dyDescent="0.35">
      <c r="A398" s="74" t="str">
        <f>IF(OR(
TRIM(LOWER('Marktstützung - Mastschwein'!$K$42))="mit sauen",
TRIM(LOWER('Marktstützung - Mastschwein'!$K$42))="mit sauen und verworfenen tieren"),
0,""
)</f>
        <v/>
      </c>
      <c r="B398" s="60"/>
      <c r="C398" s="61"/>
      <c r="D398" s="62"/>
      <c r="E398" s="63"/>
      <c r="F398" s="47" t="str">
        <f>IF(OR(
  TRIM(LOWER('Marktstützung - Mastschwein'!$K$42))="mit sauen",
  TRIM(LOWER('Marktstützung - Mastschwein'!$K$42))="mit sauen und verworfenen tieren"),
  'Sauen + verworfen Basis'!F398,
  "")</f>
        <v/>
      </c>
      <c r="G398" s="226" t="str">
        <f>IF(AND(
  SUM(COUNTIF(C$398:C$407,{"Sauen","Sauen M"}))=1,
  COUNTIF(C$398:C$407,"Schwein verworfen")=1,
  SUMPRODUCT((COUNTIF(C$398:C$407,C$398:C$407)&gt;1)*1)=0
),"WAHR","FALSCH")</f>
        <v>FALSCH</v>
      </c>
      <c r="H398" s="49" t="str">
        <f>IF(OR(
  TRIM(LOWER('Marktstützung - Mastschwein'!$K$42))="mit sauen",
  TRIM(LOWER('Marktstützung - Mastschwein'!$K$42))="mit sauen und verworfenen tieren"),
  'Sauen + verworfen Basis'!H398,
  "")</f>
        <v/>
      </c>
      <c r="I398" s="50" t="str">
        <f>IF(OR(
  TRIM(LOWER('Marktstützung - Mastschwein'!$K$42))="mit sauen",
  TRIM(LOWER('Marktstützung - Mastschwein'!$K$42))="mit sauen und verworfenen tieren"),
  'Sauen + verworfen Basis'!I398,
  "")</f>
        <v/>
      </c>
    </row>
    <row r="399" spans="1:9" x14ac:dyDescent="0.3">
      <c r="A399" s="75" t="str">
        <f>IF(OR(
TRIM(LOWER('Marktstützung - Mastschwein'!$K$42))="mit sauen",
TRIM(LOWER('Marktstützung - Mastschwein'!$K$42))="mit sauen und verworfenen tieren"),
0,""
)</f>
        <v/>
      </c>
      <c r="B399" s="60"/>
      <c r="C399" s="61"/>
      <c r="D399" s="62"/>
      <c r="E399" s="64"/>
      <c r="F399" s="51"/>
      <c r="G399" s="226" t="str">
        <f>IF(AND(
  SUM(COUNTIF(C$398:C$407,{"Sauen","Sauen M"}))=1,
  COUNTIF(C$398:C$407,"Schwein verworfen")=1,
  SUMPRODUCT((COUNTIF(C$398:C$407,C$398:C$407)&gt;1)*1)=0
),"WAHR","FALSCH")</f>
        <v>FALSCH</v>
      </c>
      <c r="H399" s="52"/>
      <c r="I399" s="53"/>
    </row>
    <row r="400" spans="1:9" x14ac:dyDescent="0.3">
      <c r="A400" s="75" t="str">
        <f>IF(OR(
TRIM(LOWER('Marktstützung - Mastschwein'!$K$42))="mit sauen",
TRIM(LOWER('Marktstützung - Mastschwein'!$K$42))="mit sauen und verworfenen tieren"),
0,""
)</f>
        <v/>
      </c>
      <c r="B400" s="60"/>
      <c r="C400" s="61"/>
      <c r="D400" s="62"/>
      <c r="E400" s="64"/>
      <c r="F400" s="51"/>
      <c r="G400" s="226" t="str">
        <f>IF(AND(
  SUM(COUNTIF(C$398:C$407,{"Sauen","Sauen M"}))=1,
  COUNTIF(C$398:C$407,"Schwein verworfen")=1,
  SUMPRODUCT((COUNTIF(C$398:C$407,C$398:C$407)&gt;1)*1)=0
),"WAHR","FALSCH")</f>
        <v>FALSCH</v>
      </c>
      <c r="H400" s="52"/>
      <c r="I400" s="53"/>
    </row>
    <row r="401" spans="1:9" x14ac:dyDescent="0.3">
      <c r="A401" s="75" t="str">
        <f>IF(OR(
TRIM(LOWER('Marktstützung - Mastschwein'!$K$42))="mit sauen",
TRIM(LOWER('Marktstützung - Mastschwein'!$K$42))="mit sauen und verworfenen tieren"),
0,""
)</f>
        <v/>
      </c>
      <c r="B401" s="65"/>
      <c r="C401" s="61"/>
      <c r="D401" s="62"/>
      <c r="E401" s="64"/>
      <c r="F401" s="51"/>
      <c r="G401" s="226" t="str">
        <f>IF(AND(
  SUM(COUNTIF(C$398:C$407,{"Sauen","Sauen M"}))=1,
  COUNTIF(C$398:C$407,"Schwein verworfen")=1,
  SUMPRODUCT((COUNTIF(C$398:C$407,C$398:C$407)&gt;1)*1)=0
),"WAHR","FALSCH")</f>
        <v>FALSCH</v>
      </c>
      <c r="H401" s="52"/>
      <c r="I401" s="53"/>
    </row>
    <row r="402" spans="1:9" x14ac:dyDescent="0.3">
      <c r="A402" s="75" t="str">
        <f>IF(OR(
TRIM(LOWER('Marktstützung - Mastschwein'!$K$42))="mit sauen",
TRIM(LOWER('Marktstützung - Mastschwein'!$K$42))="mit sauen und verworfenen tieren"),
0,""
)</f>
        <v/>
      </c>
      <c r="B402" s="65"/>
      <c r="C402" s="61"/>
      <c r="D402" s="62"/>
      <c r="E402" s="64"/>
      <c r="F402" s="51"/>
      <c r="G402" s="226" t="str">
        <f>IF(AND(
  SUM(COUNTIF(C$398:C$407,{"Sauen","Sauen M"}))=1,
  COUNTIF(C$398:C$407,"Schwein verworfen")=1,
  SUMPRODUCT((COUNTIF(C$398:C$407,C$398:C$407)&gt;1)*1)=0
),"WAHR","FALSCH")</f>
        <v>FALSCH</v>
      </c>
      <c r="H402" s="52"/>
      <c r="I402" s="53"/>
    </row>
    <row r="403" spans="1:9" x14ac:dyDescent="0.3">
      <c r="A403" s="75" t="str">
        <f>IF(OR(
TRIM(LOWER('Marktstützung - Mastschwein'!$K$42))="mit sauen",
TRIM(LOWER('Marktstützung - Mastschwein'!$K$42))="mit sauen und verworfenen tieren"),
0,""
)</f>
        <v/>
      </c>
      <c r="B403" s="65"/>
      <c r="C403" s="61"/>
      <c r="D403" s="62"/>
      <c r="E403" s="64"/>
      <c r="F403" s="51"/>
      <c r="G403" s="226" t="str">
        <f>IF(AND(
  SUM(COUNTIF(C$398:C$407,{"Sauen","Sauen M"}))=1,
  COUNTIF(C$398:C$407,"Schwein verworfen")=1,
  SUMPRODUCT((COUNTIF(C$398:C$407,C$398:C$407)&gt;1)*1)=0
),"WAHR","FALSCH")</f>
        <v>FALSCH</v>
      </c>
      <c r="H403" s="52"/>
      <c r="I403" s="53"/>
    </row>
    <row r="404" spans="1:9" x14ac:dyDescent="0.3">
      <c r="A404" s="75" t="str">
        <f>IF(OR(
TRIM(LOWER('Marktstützung - Mastschwein'!$K$42))="mit sauen",
TRIM(LOWER('Marktstützung - Mastschwein'!$K$42))="mit sauen und verworfenen tieren"),
0,""
)</f>
        <v/>
      </c>
      <c r="B404" s="60"/>
      <c r="C404" s="61"/>
      <c r="D404" s="62"/>
      <c r="E404" s="64"/>
      <c r="F404" s="51"/>
      <c r="G404" s="226" t="str">
        <f>IF(AND(
  SUM(COUNTIF(C$398:C$407,{"Sauen","Sauen M"}))=1,
  COUNTIF(C$398:C$407,"Schwein verworfen")=1,
  SUMPRODUCT((COUNTIF(C$398:C$407,C$398:C$407)&gt;1)*1)=0
),"WAHR","FALSCH")</f>
        <v>FALSCH</v>
      </c>
      <c r="H404" s="52"/>
      <c r="I404" s="53"/>
    </row>
    <row r="405" spans="1:9" x14ac:dyDescent="0.3">
      <c r="A405" s="75" t="str">
        <f>IF(OR(
TRIM(LOWER('Marktstützung - Mastschwein'!$K$42))="mit sauen",
TRIM(LOWER('Marktstützung - Mastschwein'!$K$42))="mit sauen und verworfenen tieren"),
0,""
)</f>
        <v/>
      </c>
      <c r="B405" s="60"/>
      <c r="C405" s="61"/>
      <c r="D405" s="62"/>
      <c r="E405" s="64"/>
      <c r="F405" s="51"/>
      <c r="G405" s="226" t="str">
        <f>IF(AND(
  SUM(COUNTIF(C$398:C$407,{"Sauen","Sauen M"}))=1,
  COUNTIF(C$398:C$407,"Schwein verworfen")=1,
  SUMPRODUCT((COUNTIF(C$398:C$407,C$398:C$407)&gt;1)*1)=0
),"WAHR","FALSCH")</f>
        <v>FALSCH</v>
      </c>
      <c r="H405" s="52"/>
      <c r="I405" s="53"/>
    </row>
    <row r="406" spans="1:9" x14ac:dyDescent="0.3">
      <c r="A406" s="75" t="str">
        <f>IF(OR(
TRIM(LOWER('Marktstützung - Mastschwein'!$K$42))="mit sauen",
TRIM(LOWER('Marktstützung - Mastschwein'!$K$42))="mit sauen und verworfenen tieren"),
0,""
)</f>
        <v/>
      </c>
      <c r="B406" s="60"/>
      <c r="C406" s="61"/>
      <c r="D406" s="66"/>
      <c r="E406" s="64"/>
      <c r="F406" s="51"/>
      <c r="G406" s="226" t="str">
        <f>IF(AND(
  SUM(COUNTIF(C$398:C$407,{"Sauen","Sauen M"}))=1,
  COUNTIF(C$398:C$407,"Schwein verworfen")=1,
  SUMPRODUCT((COUNTIF(C$398:C$407,C$398:C$407)&gt;1)*1)=0
),"WAHR","FALSCH")</f>
        <v>FALSCH</v>
      </c>
      <c r="H406" s="52"/>
      <c r="I406" s="53"/>
    </row>
    <row r="407" spans="1:9" ht="17.25" thickBot="1" x14ac:dyDescent="0.35">
      <c r="A407" s="75" t="str">
        <f>IF(OR(
TRIM(LOWER('Marktstützung - Mastschwein'!$K$42))="mit sauen",
TRIM(LOWER('Marktstützung - Mastschwein'!$K$42))="mit sauen und verworfenen tieren"),
0,""
)</f>
        <v/>
      </c>
      <c r="B407" s="67"/>
      <c r="C407" s="68"/>
      <c r="D407" s="69"/>
      <c r="E407" s="70"/>
      <c r="F407" s="51"/>
      <c r="G407" s="226" t="str">
        <f>IF(AND(
  SUM(COUNTIF(C$398:C$407,{"Sauen","Sauen M"}))=1,
  COUNTIF(C$398:C$407,"Schwein verworfen")=1,
  SUMPRODUCT((COUNTIF(C$398:C$407,C$398:C$407)&gt;1)*1)=0
),"WAHR","FALSCH")</f>
        <v>FALSCH</v>
      </c>
      <c r="H407" s="52"/>
      <c r="I407" s="53"/>
    </row>
    <row r="408" spans="1:9" ht="173.25" thickBot="1" x14ac:dyDescent="0.35">
      <c r="A408" s="207" t="s">
        <v>327</v>
      </c>
      <c r="B408" s="41" t="s">
        <v>141</v>
      </c>
      <c r="C408" s="42" t="s">
        <v>287</v>
      </c>
      <c r="D408" s="42" t="s">
        <v>134</v>
      </c>
      <c r="E408" s="42" t="s">
        <v>288</v>
      </c>
      <c r="F408" s="42" t="s">
        <v>140</v>
      </c>
      <c r="G408" s="42" t="s">
        <v>289</v>
      </c>
      <c r="H408" s="42" t="s">
        <v>154</v>
      </c>
      <c r="I408" s="43" t="s">
        <v>220</v>
      </c>
    </row>
    <row r="409" spans="1:9" ht="17.25" thickBot="1" x14ac:dyDescent="0.35">
      <c r="A409" s="74" t="str">
        <f>IF(OR(
TRIM(LOWER('Marktstützung - Mastschwein'!$K$43))="mit sauen",
TRIM(LOWER('Marktstützung - Mastschwein'!$K$43))="mit sauen und verworfenen tieren"),
0,""
)</f>
        <v/>
      </c>
      <c r="B409" s="60"/>
      <c r="C409" s="61"/>
      <c r="D409" s="62"/>
      <c r="E409" s="63"/>
      <c r="F409" s="47" t="str">
        <f>IF(OR(
  TRIM(LOWER('Marktstützung - Mastschwein'!$K$43))="mit sauen",
  TRIM(LOWER('Marktstützung - Mastschwein'!$K$43))="mit sauen und verworfenen tieren"),
  'Sauen + verworfen Basis'!F409,
  "")</f>
        <v/>
      </c>
      <c r="G409" s="226" t="str">
        <f>IF(AND(
  SUM(COUNTIF(C$409:C$418,{"Sauen","Sauen M"}))=1,
  COUNTIF(C$409:C$418,"Schwein verworfen")=1,
  SUMPRODUCT((COUNTIF(C$409:C$418,C$409:C$418)&gt;1)*1)=0
),"WAHR","FALSCH")</f>
        <v>FALSCH</v>
      </c>
      <c r="H409" s="49" t="str">
        <f>IF(OR(
  TRIM(LOWER('Marktstützung - Mastschwein'!$K$43))="mit sauen",
  TRIM(LOWER('Marktstützung - Mastschwein'!$K$43))="mit sauen und verworfenen tieren"),
  'Sauen + verworfen Basis'!H409,
  "")</f>
        <v/>
      </c>
      <c r="I409" s="50" t="str">
        <f>IF(OR(
  TRIM(LOWER('Marktstützung - Mastschwein'!$K$43))="mit sauen",
  TRIM(LOWER('Marktstützung - Mastschwein'!$K$43))="mit sauen und verworfenen tieren"),
  'Sauen + verworfen Basis'!I409,
  "")</f>
        <v/>
      </c>
    </row>
    <row r="410" spans="1:9" x14ac:dyDescent="0.3">
      <c r="A410" s="75" t="str">
        <f>IF(OR(
TRIM(LOWER('Marktstützung - Mastschwein'!$K$43))="mit sauen",
TRIM(LOWER('Marktstützung - Mastschwein'!$K$43))="mit sauen und verworfenen tieren"),
0,""
)</f>
        <v/>
      </c>
      <c r="B410" s="60"/>
      <c r="C410" s="61"/>
      <c r="D410" s="62"/>
      <c r="E410" s="64"/>
      <c r="F410" s="51"/>
      <c r="G410" s="226" t="str">
        <f>IF(AND(
  SUM(COUNTIF(C$409:C$418,{"Sauen","Sauen M"}))=1,
  COUNTIF(C$409:C$418,"Schwein verworfen")=1,
  SUMPRODUCT((COUNTIF(C$409:C$418,C$409:C$418)&gt;1)*1)=0
),"WAHR","FALSCH")</f>
        <v>FALSCH</v>
      </c>
      <c r="H410" s="52"/>
      <c r="I410" s="53"/>
    </row>
    <row r="411" spans="1:9" x14ac:dyDescent="0.3">
      <c r="A411" s="75" t="str">
        <f>IF(OR(
TRIM(LOWER('Marktstützung - Mastschwein'!$K$43))="mit sauen",
TRIM(LOWER('Marktstützung - Mastschwein'!$K$43))="mit sauen und verworfenen tieren"),
0,""
)</f>
        <v/>
      </c>
      <c r="B411" s="60"/>
      <c r="C411" s="61"/>
      <c r="D411" s="62"/>
      <c r="E411" s="64"/>
      <c r="F411" s="51"/>
      <c r="G411" s="226" t="str">
        <f>IF(AND(
  SUM(COUNTIF(C$409:C$418,{"Sauen","Sauen M"}))=1,
  COUNTIF(C$409:C$418,"Schwein verworfen")=1,
  SUMPRODUCT((COUNTIF(C$409:C$418,C$409:C$418)&gt;1)*1)=0
),"WAHR","FALSCH")</f>
        <v>FALSCH</v>
      </c>
      <c r="H411" s="52"/>
      <c r="I411" s="53"/>
    </row>
    <row r="412" spans="1:9" x14ac:dyDescent="0.3">
      <c r="A412" s="75" t="str">
        <f>IF(OR(
TRIM(LOWER('Marktstützung - Mastschwein'!$K$43))="mit sauen",
TRIM(LOWER('Marktstützung - Mastschwein'!$K$43))="mit sauen und verworfenen tieren"),
0,""
)</f>
        <v/>
      </c>
      <c r="B412" s="65"/>
      <c r="C412" s="61"/>
      <c r="D412" s="62"/>
      <c r="E412" s="64"/>
      <c r="F412" s="51"/>
      <c r="G412" s="226" t="str">
        <f>IF(AND(
  SUM(COUNTIF(C$409:C$418,{"Sauen","Sauen M"}))=1,
  COUNTIF(C$409:C$418,"Schwein verworfen")=1,
  SUMPRODUCT((COUNTIF(C$409:C$418,C$409:C$418)&gt;1)*1)=0
),"WAHR","FALSCH")</f>
        <v>FALSCH</v>
      </c>
      <c r="H412" s="52"/>
      <c r="I412" s="53"/>
    </row>
    <row r="413" spans="1:9" x14ac:dyDescent="0.3">
      <c r="A413" s="75" t="str">
        <f>IF(OR(
TRIM(LOWER('Marktstützung - Mastschwein'!$K$43))="mit sauen",
TRIM(LOWER('Marktstützung - Mastschwein'!$K$43))="mit sauen und verworfenen tieren"),
0,""
)</f>
        <v/>
      </c>
      <c r="B413" s="65"/>
      <c r="C413" s="61"/>
      <c r="D413" s="62"/>
      <c r="E413" s="64"/>
      <c r="F413" s="51"/>
      <c r="G413" s="226" t="str">
        <f>IF(AND(
  SUM(COUNTIF(C$409:C$418,{"Sauen","Sauen M"}))=1,
  COUNTIF(C$409:C$418,"Schwein verworfen")=1,
  SUMPRODUCT((COUNTIF(C$409:C$418,C$409:C$418)&gt;1)*1)=0
),"WAHR","FALSCH")</f>
        <v>FALSCH</v>
      </c>
      <c r="H413" s="52"/>
      <c r="I413" s="53"/>
    </row>
    <row r="414" spans="1:9" x14ac:dyDescent="0.3">
      <c r="A414" s="75" t="str">
        <f>IF(OR(
TRIM(LOWER('Marktstützung - Mastschwein'!$K$43))="mit sauen",
TRIM(LOWER('Marktstützung - Mastschwein'!$K$43))="mit sauen und verworfenen tieren"),
0,""
)</f>
        <v/>
      </c>
      <c r="B414" s="65"/>
      <c r="C414" s="61"/>
      <c r="D414" s="62"/>
      <c r="E414" s="64"/>
      <c r="F414" s="51"/>
      <c r="G414" s="226" t="str">
        <f>IF(AND(
  SUM(COUNTIF(C$409:C$418,{"Sauen","Sauen M"}))=1,
  COUNTIF(C$409:C$418,"Schwein verworfen")=1,
  SUMPRODUCT((COUNTIF(C$409:C$418,C$409:C$418)&gt;1)*1)=0
),"WAHR","FALSCH")</f>
        <v>FALSCH</v>
      </c>
      <c r="H414" s="52"/>
      <c r="I414" s="53"/>
    </row>
    <row r="415" spans="1:9" x14ac:dyDescent="0.3">
      <c r="A415" s="75" t="str">
        <f>IF(OR(
TRIM(LOWER('Marktstützung - Mastschwein'!$K$43))="mit sauen",
TRIM(LOWER('Marktstützung - Mastschwein'!$K$43))="mit sauen und verworfenen tieren"),
0,""
)</f>
        <v/>
      </c>
      <c r="B415" s="60"/>
      <c r="C415" s="61"/>
      <c r="D415" s="62"/>
      <c r="E415" s="64"/>
      <c r="F415" s="51"/>
      <c r="G415" s="226" t="str">
        <f>IF(AND(
  SUM(COUNTIF(C$409:C$418,{"Sauen","Sauen M"}))=1,
  COUNTIF(C$409:C$418,"Schwein verworfen")=1,
  SUMPRODUCT((COUNTIF(C$409:C$418,C$409:C$418)&gt;1)*1)=0
),"WAHR","FALSCH")</f>
        <v>FALSCH</v>
      </c>
      <c r="H415" s="52"/>
      <c r="I415" s="53"/>
    </row>
    <row r="416" spans="1:9" x14ac:dyDescent="0.3">
      <c r="A416" s="75" t="str">
        <f>IF(OR(
TRIM(LOWER('Marktstützung - Mastschwein'!$K$43))="mit sauen",
TRIM(LOWER('Marktstützung - Mastschwein'!$K$43))="mit sauen und verworfenen tieren"),
0,""
)</f>
        <v/>
      </c>
      <c r="B416" s="60"/>
      <c r="C416" s="61"/>
      <c r="D416" s="62"/>
      <c r="E416" s="64"/>
      <c r="F416" s="51"/>
      <c r="G416" s="226" t="str">
        <f>IF(AND(
  SUM(COUNTIF(C$409:C$418,{"Sauen","Sauen M"}))=1,
  COUNTIF(C$409:C$418,"Schwein verworfen")=1,
  SUMPRODUCT((COUNTIF(C$409:C$418,C$409:C$418)&gt;1)*1)=0
),"WAHR","FALSCH")</f>
        <v>FALSCH</v>
      </c>
      <c r="H416" s="52"/>
      <c r="I416" s="53"/>
    </row>
    <row r="417" spans="1:9" x14ac:dyDescent="0.3">
      <c r="A417" s="75" t="str">
        <f>IF(OR(
TRIM(LOWER('Marktstützung - Mastschwein'!$K$43))="mit sauen",
TRIM(LOWER('Marktstützung - Mastschwein'!$K$43))="mit sauen und verworfenen tieren"),
0,""
)</f>
        <v/>
      </c>
      <c r="B417" s="60"/>
      <c r="C417" s="61"/>
      <c r="D417" s="66"/>
      <c r="E417" s="64"/>
      <c r="F417" s="51"/>
      <c r="G417" s="226" t="str">
        <f>IF(AND(
  SUM(COUNTIF(C$409:C$418,{"Sauen","Sauen M"}))=1,
  COUNTIF(C$409:C$418,"Schwein verworfen")=1,
  SUMPRODUCT((COUNTIF(C$409:C$418,C$409:C$418)&gt;1)*1)=0
),"WAHR","FALSCH")</f>
        <v>FALSCH</v>
      </c>
      <c r="H417" s="52"/>
      <c r="I417" s="53"/>
    </row>
    <row r="418" spans="1:9" ht="17.25" thickBot="1" x14ac:dyDescent="0.35">
      <c r="A418" s="75" t="str">
        <f>IF(OR(
TRIM(LOWER('Marktstützung - Mastschwein'!$K$43))="mit sauen",
TRIM(LOWER('Marktstützung - Mastschwein'!$K$43))="mit sauen und verworfenen tieren"),
0,""
)</f>
        <v/>
      </c>
      <c r="B418" s="67"/>
      <c r="C418" s="68"/>
      <c r="D418" s="69"/>
      <c r="E418" s="70"/>
      <c r="F418" s="51"/>
      <c r="G418" s="226" t="str">
        <f>IF(AND(
  SUM(COUNTIF(C$409:C$418,{"Sauen","Sauen M"}))=1,
  COUNTIF(C$409:C$418,"Schwein verworfen")=1,
  SUMPRODUCT((COUNTIF(C$409:C$418,C$409:C$418)&gt;1)*1)=0
),"WAHR","FALSCH")</f>
        <v>FALSCH</v>
      </c>
      <c r="H418" s="52"/>
      <c r="I418" s="53"/>
    </row>
    <row r="419" spans="1:9" ht="135.75" thickBot="1" x14ac:dyDescent="0.35">
      <c r="A419" s="207" t="s">
        <v>328</v>
      </c>
      <c r="B419" s="41" t="s">
        <v>141</v>
      </c>
      <c r="C419" s="42" t="s">
        <v>287</v>
      </c>
      <c r="D419" s="42" t="s">
        <v>134</v>
      </c>
      <c r="E419" s="42" t="s">
        <v>329</v>
      </c>
      <c r="F419" s="42" t="s">
        <v>140</v>
      </c>
      <c r="G419" s="42" t="s">
        <v>289</v>
      </c>
      <c r="H419" s="42" t="s">
        <v>154</v>
      </c>
      <c r="I419" s="43" t="s">
        <v>220</v>
      </c>
    </row>
    <row r="420" spans="1:9" ht="17.25" thickBot="1" x14ac:dyDescent="0.35">
      <c r="A420" s="74" t="str">
        <f>IF(OR(
TRIM(LOWER('Marktstützung - Mastschwein'!$K$44))="mit sauen",
TRIM(LOWER('Marktstützung - Mastschwein'!$K$44))="mit sauen und verworfenen tieren"),
0,""
)</f>
        <v/>
      </c>
      <c r="B420" s="60"/>
      <c r="C420" s="61"/>
      <c r="D420" s="62"/>
      <c r="E420" s="63"/>
      <c r="F420" s="47" t="str">
        <f>IF(OR(
  TRIM(LOWER('Marktstützung - Mastschwein'!$K$44))="mit sauen",
  TRIM(LOWER('Marktstützung - Mastschwein'!$K$44))="mit sauen und verworfenen tieren"),
  'Sauen + verworfen Basis'!F420,
  "")</f>
        <v/>
      </c>
      <c r="G420" s="226" t="str">
        <f>IF(AND(
  SUM(COUNTIF(C$420:C$429,{"Sauen","Sauen M"}))=1,
  COUNTIF(C$420:C$429,"Schwein verworfen")=1,
  SUMPRODUCT((COUNTIF(C$420:C$429,C$420:C$429)&gt;1)*1)=0
),"WAHR","FALSCH")</f>
        <v>FALSCH</v>
      </c>
      <c r="H420" s="49" t="str">
        <f>IF(OR(
  TRIM(LOWER('Marktstützung - Mastschwein'!$K$44))="mit sauen",
  TRIM(LOWER('Marktstützung - Mastschwein'!$K$44))="mit sauen und verworfenen tieren"),
  'Sauen + verworfen Basis'!H420,
  "")</f>
        <v/>
      </c>
      <c r="I420" s="50" t="str">
        <f>IF(OR(
  TRIM(LOWER('Marktstützung - Mastschwein'!$K$30))="mit sauen",
  TRIM(LOWER('Marktstützung - Mastschwein'!$K$30))="mit sauen und verworfenen tieren"),
  'Sauen + verworfen Basis'!I420,
  "")</f>
        <v/>
      </c>
    </row>
    <row r="421" spans="1:9" x14ac:dyDescent="0.3">
      <c r="A421" s="75" t="str">
        <f>IF(OR(
TRIM(LOWER('Marktstützung - Mastschwein'!$K$44))="mit sauen",
TRIM(LOWER('Marktstützung - Mastschwein'!$K$44))="mit sauen und verworfenen tieren"),
0,""
)</f>
        <v/>
      </c>
      <c r="B421" s="60"/>
      <c r="C421" s="61"/>
      <c r="D421" s="62"/>
      <c r="E421" s="64"/>
      <c r="F421" s="51"/>
      <c r="G421" s="226" t="str">
        <f>IF(AND(
  SUM(COUNTIF(C$420:C$429,{"Sauen","Sauen M"}))=1,
  COUNTIF(C$420:C$429,"Schwein verworfen")=1,
  SUMPRODUCT((COUNTIF(C$420:C$429,C$420:C$429)&gt;1)*1)=0
),"WAHR","FALSCH")</f>
        <v>FALSCH</v>
      </c>
      <c r="H421" s="52"/>
      <c r="I421" s="53"/>
    </row>
    <row r="422" spans="1:9" x14ac:dyDescent="0.3">
      <c r="A422" s="75" t="str">
        <f>IF(OR(
TRIM(LOWER('Marktstützung - Mastschwein'!$K$44))="mit sauen",
TRIM(LOWER('Marktstützung - Mastschwein'!$K$44))="mit sauen und verworfenen tieren"),
0,""
)</f>
        <v/>
      </c>
      <c r="B422" s="60"/>
      <c r="C422" s="61"/>
      <c r="D422" s="62"/>
      <c r="E422" s="64"/>
      <c r="F422" s="51"/>
      <c r="G422" s="226" t="str">
        <f>IF(AND(
  SUM(COUNTIF(C$420:C$429,{"Sauen","Sauen M"}))=1,
  COUNTIF(C$420:C$429,"Schwein verworfen")=1,
  SUMPRODUCT((COUNTIF(C$420:C$429,C$420:C$429)&gt;1)*1)=0
),"WAHR","FALSCH")</f>
        <v>FALSCH</v>
      </c>
      <c r="H422" s="52"/>
      <c r="I422" s="53"/>
    </row>
    <row r="423" spans="1:9" x14ac:dyDescent="0.3">
      <c r="A423" s="75" t="str">
        <f>IF(OR(
TRIM(LOWER('Marktstützung - Mastschwein'!$K$44))="mit sauen",
TRIM(LOWER('Marktstützung - Mastschwein'!$K$44))="mit sauen und verworfenen tieren"),
0,""
)</f>
        <v/>
      </c>
      <c r="B423" s="65"/>
      <c r="C423" s="61"/>
      <c r="D423" s="62"/>
      <c r="E423" s="64"/>
      <c r="F423" s="51"/>
      <c r="G423" s="226" t="str">
        <f>IF(AND(
  SUM(COUNTIF(C$420:C$429,{"Sauen","Sauen M"}))=1,
  COUNTIF(C$420:C$429,"Schwein verworfen")=1,
  SUMPRODUCT((COUNTIF(C$420:C$429,C$420:C$429)&gt;1)*1)=0
),"WAHR","FALSCH")</f>
        <v>FALSCH</v>
      </c>
      <c r="H423" s="52"/>
      <c r="I423" s="53"/>
    </row>
    <row r="424" spans="1:9" x14ac:dyDescent="0.3">
      <c r="A424" s="75" t="str">
        <f>IF(OR(
TRIM(LOWER('Marktstützung - Mastschwein'!$K$44))="mit sauen",
TRIM(LOWER('Marktstützung - Mastschwein'!$K$44))="mit sauen und verworfenen tieren"),
0,""
)</f>
        <v/>
      </c>
      <c r="B424" s="65"/>
      <c r="C424" s="61"/>
      <c r="D424" s="62"/>
      <c r="E424" s="64"/>
      <c r="F424" s="51"/>
      <c r="G424" s="226" t="str">
        <f>IF(AND(
  SUM(COUNTIF(C$420:C$429,{"Sauen","Sauen M"}))=1,
  COUNTIF(C$420:C$429,"Schwein verworfen")=1,
  SUMPRODUCT((COUNTIF(C$420:C$429,C$420:C$429)&gt;1)*1)=0
),"WAHR","FALSCH")</f>
        <v>FALSCH</v>
      </c>
      <c r="H424" s="52"/>
      <c r="I424" s="53"/>
    </row>
    <row r="425" spans="1:9" x14ac:dyDescent="0.3">
      <c r="A425" s="75" t="str">
        <f>IF(OR(
TRIM(LOWER('Marktstützung - Mastschwein'!$K$44))="mit sauen",
TRIM(LOWER('Marktstützung - Mastschwein'!$K$44))="mit sauen und verworfenen tieren"),
0,""
)</f>
        <v/>
      </c>
      <c r="B425" s="65"/>
      <c r="C425" s="61"/>
      <c r="D425" s="62"/>
      <c r="E425" s="64"/>
      <c r="F425" s="51"/>
      <c r="G425" s="226" t="str">
        <f>IF(AND(
  SUM(COUNTIF(C$420:C$429,{"Sauen","Sauen M"}))=1,
  COUNTIF(C$420:C$429,"Schwein verworfen")=1,
  SUMPRODUCT((COUNTIF(C$420:C$429,C$420:C$429)&gt;1)*1)=0
),"WAHR","FALSCH")</f>
        <v>FALSCH</v>
      </c>
      <c r="H425" s="52"/>
      <c r="I425" s="53"/>
    </row>
    <row r="426" spans="1:9" x14ac:dyDescent="0.3">
      <c r="A426" s="75" t="str">
        <f>IF(OR(
TRIM(LOWER('Marktstützung - Mastschwein'!$K$44))="mit sauen",
TRIM(LOWER('Marktstützung - Mastschwein'!$K$44))="mit sauen und verworfenen tieren"),
0,""
)</f>
        <v/>
      </c>
      <c r="B426" s="60"/>
      <c r="C426" s="61"/>
      <c r="D426" s="62"/>
      <c r="E426" s="64"/>
      <c r="F426" s="51"/>
      <c r="G426" s="226" t="str">
        <f>IF(AND(
  SUM(COUNTIF(C$420:C$429,{"Sauen","Sauen M"}))=1,
  COUNTIF(C$420:C$429,"Schwein verworfen")=1,
  SUMPRODUCT((COUNTIF(C$420:C$429,C$420:C$429)&gt;1)*1)=0
),"WAHR","FALSCH")</f>
        <v>FALSCH</v>
      </c>
      <c r="H426" s="52"/>
      <c r="I426" s="53"/>
    </row>
    <row r="427" spans="1:9" x14ac:dyDescent="0.3">
      <c r="A427" s="75" t="str">
        <f>IF(OR(
TRIM(LOWER('Marktstützung - Mastschwein'!$K$44))="mit sauen",
TRIM(LOWER('Marktstützung - Mastschwein'!$K$44))="mit sauen und verworfenen tieren"),
0,""
)</f>
        <v/>
      </c>
      <c r="B427" s="60"/>
      <c r="C427" s="61"/>
      <c r="D427" s="62"/>
      <c r="E427" s="64"/>
      <c r="F427" s="51"/>
      <c r="G427" s="226" t="str">
        <f>IF(AND(
  SUM(COUNTIF(C$420:C$429,{"Sauen","Sauen M"}))=1,
  COUNTIF(C$420:C$429,"Schwein verworfen")=1,
  SUMPRODUCT((COUNTIF(C$420:C$429,C$420:C$429)&gt;1)*1)=0
),"WAHR","FALSCH")</f>
        <v>FALSCH</v>
      </c>
      <c r="H427" s="52"/>
      <c r="I427" s="53"/>
    </row>
    <row r="428" spans="1:9" x14ac:dyDescent="0.3">
      <c r="A428" s="75" t="str">
        <f>IF(OR(
TRIM(LOWER('Marktstützung - Mastschwein'!$K$44))="mit sauen",
TRIM(LOWER('Marktstützung - Mastschwein'!$K$44))="mit sauen und verworfenen tieren"),
0,""
)</f>
        <v/>
      </c>
      <c r="B428" s="60"/>
      <c r="C428" s="61"/>
      <c r="D428" s="66"/>
      <c r="E428" s="64"/>
      <c r="F428" s="51"/>
      <c r="G428" s="226" t="str">
        <f>IF(AND(
  SUM(COUNTIF(C$420:C$429,{"Sauen","Sauen M"}))=1,
  COUNTIF(C$420:C$429,"Schwein verworfen")=1,
  SUMPRODUCT((COUNTIF(C$420:C$429,C$420:C$429)&gt;1)*1)=0
),"WAHR","FALSCH")</f>
        <v>FALSCH</v>
      </c>
      <c r="H428" s="52"/>
      <c r="I428" s="53"/>
    </row>
    <row r="429" spans="1:9" ht="17.25" thickBot="1" x14ac:dyDescent="0.35">
      <c r="A429" s="75" t="str">
        <f>IF(OR(
TRIM(LOWER('Marktstützung - Mastschwein'!$K$44))="mit sauen",
TRIM(LOWER('Marktstützung - Mastschwein'!$K$44))="mit sauen und verworfenen tieren"),
0,""
)</f>
        <v/>
      </c>
      <c r="B429" s="67"/>
      <c r="C429" s="68"/>
      <c r="D429" s="69"/>
      <c r="E429" s="70"/>
      <c r="F429" s="51"/>
      <c r="G429" s="226" t="str">
        <f>IF(AND(
  SUM(COUNTIF(C$420:C$429,{"Sauen","Sauen M"}))=1,
  COUNTIF(C$420:C$429,"Schwein verworfen")=1,
  SUMPRODUCT((COUNTIF(C$420:C$429,C$420:C$429)&gt;1)*1)=0
),"WAHR","FALSCH")</f>
        <v>FALSCH</v>
      </c>
      <c r="H429" s="52"/>
      <c r="I429" s="53"/>
    </row>
    <row r="430" spans="1:9" ht="181.5" thickBot="1" x14ac:dyDescent="0.35">
      <c r="A430" s="207" t="s">
        <v>330</v>
      </c>
      <c r="B430" s="41" t="s">
        <v>141</v>
      </c>
      <c r="C430" s="42" t="s">
        <v>287</v>
      </c>
      <c r="D430" s="42" t="s">
        <v>134</v>
      </c>
      <c r="E430" s="42" t="s">
        <v>288</v>
      </c>
      <c r="F430" s="42" t="s">
        <v>140</v>
      </c>
      <c r="G430" s="42" t="s">
        <v>289</v>
      </c>
      <c r="H430" s="42" t="s">
        <v>154</v>
      </c>
      <c r="I430" s="43" t="s">
        <v>220</v>
      </c>
    </row>
    <row r="431" spans="1:9" ht="17.25" thickBot="1" x14ac:dyDescent="0.35">
      <c r="A431" s="74" t="str">
        <f>IF(OR(
TRIM(LOWER('Marktstützung - Mastschwein'!$K$45))="mit sauen",
TRIM(LOWER('Marktstützung - Mastschwein'!$K$45))="mit sauen und verworfenen tieren"),
0,""
)</f>
        <v/>
      </c>
      <c r="B431" s="60"/>
      <c r="C431" s="61"/>
      <c r="D431" s="62"/>
      <c r="E431" s="63"/>
      <c r="F431" s="47" t="str">
        <f>IF(OR(
  TRIM(LOWER('Marktstützung - Mastschwein'!$K$45))="mit sauen",
  TRIM(LOWER('Marktstützung - Mastschwein'!$K$45))="mit sauen und verworfenen tieren"),
  'Sauen + verworfen Basis'!F431,
  "")</f>
        <v/>
      </c>
      <c r="G431" s="226" t="str">
        <f>IF(AND(
  SUM(COUNTIF(C$431:C$440,{"Sauen","Sauen M"}))=1,
  COUNTIF(C$431:C$440,"Schwein verworfen")=1,
  SUMPRODUCT((COUNTIF(C$431:C$440,C$431:C$440)&gt;1)*1)=0
),"WAHR","FALSCH")</f>
        <v>FALSCH</v>
      </c>
      <c r="H431" s="49" t="str">
        <f>IF(OR(
  TRIM(LOWER('Marktstützung - Mastschwein'!$K$45))="mit sauen",
  TRIM(LOWER('Marktstützung - Mastschwein'!$K$45))="mit sauen und verworfenen tieren"),
  'Sauen + verworfen Basis'!H431,
  "")</f>
        <v/>
      </c>
      <c r="I431" s="50" t="str">
        <f>IF(OR(
  TRIM(LOWER('Marktstützung - Mastschwein'!$K$45))="mit sauen",
  TRIM(LOWER('Marktstützung - Mastschwein'!$K$45))="mit sauen und verworfenen tieren"),
  'Sauen + verworfen Basis'!I431,
  "")</f>
        <v/>
      </c>
    </row>
    <row r="432" spans="1:9" x14ac:dyDescent="0.3">
      <c r="A432" s="75" t="str">
        <f>IF(OR(
TRIM(LOWER('Marktstützung - Mastschwein'!$K$45))="mit sauen",
TRIM(LOWER('Marktstützung - Mastschwein'!$K$45))="mit sauen und verworfenen tieren"),
0,""
)</f>
        <v/>
      </c>
      <c r="B432" s="60"/>
      <c r="C432" s="61"/>
      <c r="D432" s="62"/>
      <c r="E432" s="64"/>
      <c r="F432" s="51"/>
      <c r="G432" s="226" t="str">
        <f>IF(AND(
  SUM(COUNTIF(C$431:C$440,{"Sauen","Sauen M"}))=1,
  COUNTIF(C$431:C$440,"Schwein verworfen")=1,
  SUMPRODUCT((COUNTIF(C$431:C$440,C$431:C$440)&gt;1)*1)=0
),"WAHR","FALSCH")</f>
        <v>FALSCH</v>
      </c>
      <c r="H432" s="52"/>
      <c r="I432" s="53"/>
    </row>
    <row r="433" spans="1:9" x14ac:dyDescent="0.3">
      <c r="A433" s="75" t="str">
        <f>IF(OR(
TRIM(LOWER('Marktstützung - Mastschwein'!$K$45))="mit sauen",
TRIM(LOWER('Marktstützung - Mastschwein'!$K$45))="mit sauen und verworfenen tieren"),
0,""
)</f>
        <v/>
      </c>
      <c r="B433" s="60"/>
      <c r="C433" s="61"/>
      <c r="D433" s="62"/>
      <c r="E433" s="64"/>
      <c r="F433" s="51"/>
      <c r="G433" s="226" t="str">
        <f>IF(AND(
  SUM(COUNTIF(C$431:C$440,{"Sauen","Sauen M"}))=1,
  COUNTIF(C$431:C$440,"Schwein verworfen")=1,
  SUMPRODUCT((COUNTIF(C$431:C$440,C$431:C$440)&gt;1)*1)=0
),"WAHR","FALSCH")</f>
        <v>FALSCH</v>
      </c>
      <c r="H433" s="52"/>
      <c r="I433" s="53"/>
    </row>
    <row r="434" spans="1:9" x14ac:dyDescent="0.3">
      <c r="A434" s="75" t="str">
        <f>IF(OR(
TRIM(LOWER('Marktstützung - Mastschwein'!$K$45))="mit sauen",
TRIM(LOWER('Marktstützung - Mastschwein'!$K$45))="mit sauen und verworfenen tieren"),
0,""
)</f>
        <v/>
      </c>
      <c r="B434" s="65"/>
      <c r="C434" s="61"/>
      <c r="D434" s="62"/>
      <c r="E434" s="64"/>
      <c r="F434" s="51"/>
      <c r="G434" s="226" t="str">
        <f>IF(AND(
  SUM(COUNTIF(C$431:C$440,{"Sauen","Sauen M"}))=1,
  COUNTIF(C$431:C$440,"Schwein verworfen")=1,
  SUMPRODUCT((COUNTIF(C$431:C$440,C$431:C$440)&gt;1)*1)=0
),"WAHR","FALSCH")</f>
        <v>FALSCH</v>
      </c>
      <c r="H434" s="52"/>
      <c r="I434" s="53"/>
    </row>
    <row r="435" spans="1:9" x14ac:dyDescent="0.3">
      <c r="A435" s="75" t="str">
        <f>IF(OR(
TRIM(LOWER('Marktstützung - Mastschwein'!$K$45))="mit sauen",
TRIM(LOWER('Marktstützung - Mastschwein'!$K$45))="mit sauen und verworfenen tieren"),
0,""
)</f>
        <v/>
      </c>
      <c r="B435" s="65"/>
      <c r="C435" s="61"/>
      <c r="D435" s="62"/>
      <c r="E435" s="64"/>
      <c r="F435" s="51"/>
      <c r="G435" s="226" t="str">
        <f>IF(AND(
  SUM(COUNTIF(C$431:C$440,{"Sauen","Sauen M"}))=1,
  COUNTIF(C$431:C$440,"Schwein verworfen")=1,
  SUMPRODUCT((COUNTIF(C$431:C$440,C$431:C$440)&gt;1)*1)=0
),"WAHR","FALSCH")</f>
        <v>FALSCH</v>
      </c>
      <c r="H435" s="52"/>
      <c r="I435" s="53"/>
    </row>
    <row r="436" spans="1:9" x14ac:dyDescent="0.3">
      <c r="A436" s="75" t="str">
        <f>IF(OR(
TRIM(LOWER('Marktstützung - Mastschwein'!$K$45))="mit sauen",
TRIM(LOWER('Marktstützung - Mastschwein'!$K$45))="mit sauen und verworfenen tieren"),
0,""
)</f>
        <v/>
      </c>
      <c r="B436" s="65"/>
      <c r="C436" s="61"/>
      <c r="D436" s="62"/>
      <c r="E436" s="64"/>
      <c r="F436" s="51"/>
      <c r="G436" s="226" t="str">
        <f>IF(AND(
  SUM(COUNTIF(C$431:C$440,{"Sauen","Sauen M"}))=1,
  COUNTIF(C$431:C$440,"Schwein verworfen")=1,
  SUMPRODUCT((COUNTIF(C$431:C$440,C$431:C$440)&gt;1)*1)=0
),"WAHR","FALSCH")</f>
        <v>FALSCH</v>
      </c>
      <c r="H436" s="52"/>
      <c r="I436" s="53"/>
    </row>
    <row r="437" spans="1:9" x14ac:dyDescent="0.3">
      <c r="A437" s="75" t="str">
        <f>IF(OR(
TRIM(LOWER('Marktstützung - Mastschwein'!$K$45))="mit sauen",
TRIM(LOWER('Marktstützung - Mastschwein'!$K$45))="mit sauen und verworfenen tieren"),
0,""
)</f>
        <v/>
      </c>
      <c r="B437" s="60"/>
      <c r="C437" s="61"/>
      <c r="D437" s="62"/>
      <c r="E437" s="64"/>
      <c r="F437" s="51"/>
      <c r="G437" s="226" t="str">
        <f>IF(AND(
  SUM(COUNTIF(C$431:C$440,{"Sauen","Sauen M"}))=1,
  COUNTIF(C$431:C$440,"Schwein verworfen")=1,
  SUMPRODUCT((COUNTIF(C$431:C$440,C$431:C$440)&gt;1)*1)=0
),"WAHR","FALSCH")</f>
        <v>FALSCH</v>
      </c>
      <c r="H437" s="52"/>
      <c r="I437" s="53"/>
    </row>
    <row r="438" spans="1:9" x14ac:dyDescent="0.3">
      <c r="A438" s="75" t="str">
        <f>IF(OR(
TRIM(LOWER('Marktstützung - Mastschwein'!$K$45))="mit sauen",
TRIM(LOWER('Marktstützung - Mastschwein'!$K$45))="mit sauen und verworfenen tieren"),
0,""
)</f>
        <v/>
      </c>
      <c r="B438" s="60"/>
      <c r="C438" s="61"/>
      <c r="D438" s="62"/>
      <c r="E438" s="64"/>
      <c r="F438" s="51"/>
      <c r="G438" s="226" t="str">
        <f>IF(AND(
  SUM(COUNTIF(C$431:C$440,{"Sauen","Sauen M"}))=1,
  COUNTIF(C$431:C$440,"Schwein verworfen")=1,
  SUMPRODUCT((COUNTIF(C$431:C$440,C$431:C$440)&gt;1)*1)=0
),"WAHR","FALSCH")</f>
        <v>FALSCH</v>
      </c>
      <c r="H438" s="52"/>
      <c r="I438" s="53"/>
    </row>
    <row r="439" spans="1:9" x14ac:dyDescent="0.3">
      <c r="A439" s="75" t="str">
        <f>IF(OR(
TRIM(LOWER('Marktstützung - Mastschwein'!$K$45))="mit sauen",
TRIM(LOWER('Marktstützung - Mastschwein'!$K$45))="mit sauen und verworfenen tieren"),
0,""
)</f>
        <v/>
      </c>
      <c r="B439" s="60"/>
      <c r="C439" s="61"/>
      <c r="D439" s="66"/>
      <c r="E439" s="64"/>
      <c r="F439" s="53"/>
      <c r="G439" s="226" t="str">
        <f>IF(AND(
  SUM(COUNTIF(C$431:C$440,{"Sauen","Sauen M"}))=1,
  COUNTIF(C$431:C$440,"Schwein verworfen")=1,
  SUMPRODUCT((COUNTIF(C$431:C$440,C$431:C$440)&gt;1)*1)=0
),"WAHR","FALSCH")</f>
        <v>FALSCH</v>
      </c>
      <c r="H439" s="52"/>
      <c r="I439" s="53"/>
    </row>
    <row r="440" spans="1:9" ht="17.25" thickBot="1" x14ac:dyDescent="0.35">
      <c r="A440" s="75" t="str">
        <f>IF(OR(
TRIM(LOWER('Marktstützung - Mastschwein'!$K$45))="mit sauen",
TRIM(LOWER('Marktstützung - Mastschwein'!$K$45))="mit sauen und verworfenen tieren"),
0,""
)</f>
        <v/>
      </c>
      <c r="B440" s="67"/>
      <c r="C440" s="68"/>
      <c r="D440" s="69"/>
      <c r="E440" s="70"/>
      <c r="F440" s="59"/>
      <c r="G440" s="226" t="str">
        <f>IF(AND(
  SUM(COUNTIF(C$431:C$440,{"Sauen","Sauen M"}))=1,
  COUNTIF(C$431:C$440,"Schwein verworfen")=1,
  SUMPRODUCT((COUNTIF(C$431:C$440,C$431:C$440)&gt;1)*1)=0
),"WAHR","FALSCH")</f>
        <v>FALSCH</v>
      </c>
      <c r="H440" s="208"/>
      <c r="I440" s="53"/>
    </row>
    <row r="441" spans="1:9" x14ac:dyDescent="0.3">
      <c r="A441" s="1"/>
      <c r="B441" s="1"/>
      <c r="C441" s="1"/>
      <c r="D441" s="1"/>
      <c r="E441" s="1"/>
      <c r="F441" s="1"/>
      <c r="G441" s="1"/>
      <c r="H441" s="1"/>
      <c r="I441" s="51"/>
    </row>
    <row r="442" spans="1:9" x14ac:dyDescent="0.3">
      <c r="A442" s="1"/>
      <c r="B442" s="1"/>
      <c r="C442" s="1"/>
      <c r="D442" s="1"/>
      <c r="E442" s="1"/>
      <c r="F442" s="1"/>
      <c r="G442" s="1"/>
      <c r="H442" s="1"/>
      <c r="I442" s="51"/>
    </row>
    <row r="443" spans="1:9" x14ac:dyDescent="0.3">
      <c r="A443" s="1"/>
      <c r="B443" s="1"/>
      <c r="C443" s="1"/>
      <c r="D443" s="1"/>
      <c r="E443" s="1"/>
      <c r="F443" s="1"/>
      <c r="G443" s="1"/>
      <c r="H443" s="1"/>
      <c r="I443" s="51"/>
    </row>
    <row r="444" spans="1:9" x14ac:dyDescent="0.3">
      <c r="A444" s="1"/>
      <c r="B444" s="1"/>
      <c r="C444" s="1"/>
      <c r="D444" s="1"/>
      <c r="E444" s="1"/>
      <c r="F444" s="1"/>
      <c r="G444" s="1"/>
      <c r="H444" s="1"/>
      <c r="I444" s="51"/>
    </row>
    <row r="445" spans="1:9" x14ac:dyDescent="0.3">
      <c r="A445" s="1"/>
      <c r="B445" s="1"/>
      <c r="C445" s="1"/>
      <c r="D445" s="1"/>
      <c r="E445" s="1"/>
      <c r="F445" s="1"/>
      <c r="G445" s="1"/>
      <c r="H445" s="1"/>
      <c r="I445" s="51"/>
    </row>
    <row r="446" spans="1:9" x14ac:dyDescent="0.3">
      <c r="A446" s="1"/>
      <c r="B446" s="1"/>
      <c r="C446" s="1"/>
      <c r="D446" s="1"/>
      <c r="E446" s="1"/>
      <c r="F446" s="1"/>
      <c r="G446" s="1"/>
      <c r="H446" s="1"/>
      <c r="I446" s="51"/>
    </row>
    <row r="447" spans="1:9" x14ac:dyDescent="0.3">
      <c r="A447" s="1"/>
      <c r="B447" s="1"/>
      <c r="C447" s="1"/>
      <c r="D447" s="1"/>
      <c r="E447" s="1"/>
      <c r="F447" s="1"/>
      <c r="G447" s="1"/>
      <c r="H447" s="1"/>
      <c r="I447" s="51"/>
    </row>
    <row r="448" spans="1:9" x14ac:dyDescent="0.3">
      <c r="A448" s="1"/>
      <c r="B448" s="1"/>
      <c r="C448" s="1"/>
      <c r="D448" s="1"/>
      <c r="E448" s="1"/>
      <c r="F448" s="1"/>
      <c r="G448" s="1"/>
      <c r="H448" s="1"/>
      <c r="I448" s="51"/>
    </row>
    <row r="449" spans="1:9" x14ac:dyDescent="0.3">
      <c r="A449" s="1"/>
      <c r="B449" s="1"/>
      <c r="C449" s="1"/>
      <c r="D449" s="1"/>
      <c r="E449" s="1"/>
      <c r="F449" s="1"/>
      <c r="G449" s="1"/>
      <c r="H449" s="1"/>
      <c r="I449" s="51"/>
    </row>
    <row r="450" spans="1:9" x14ac:dyDescent="0.3">
      <c r="A450" s="1"/>
      <c r="B450" s="1"/>
      <c r="C450" s="1"/>
      <c r="D450" s="1"/>
      <c r="E450" s="1"/>
      <c r="F450" s="1"/>
      <c r="G450" s="1"/>
      <c r="H450" s="1"/>
      <c r="I450" s="51"/>
    </row>
    <row r="451" spans="1:9" x14ac:dyDescent="0.3">
      <c r="A451" s="1"/>
      <c r="B451" s="1"/>
      <c r="C451" s="1"/>
      <c r="D451" s="1"/>
      <c r="E451" s="1"/>
      <c r="F451" s="1"/>
      <c r="G451" s="1"/>
      <c r="H451" s="1"/>
      <c r="I451" s="51"/>
    </row>
    <row r="452" spans="1:9" x14ac:dyDescent="0.3">
      <c r="A452" s="1"/>
      <c r="B452" s="1"/>
      <c r="C452" s="1"/>
      <c r="D452" s="1"/>
      <c r="E452" s="1"/>
      <c r="F452" s="1"/>
      <c r="G452" s="1"/>
      <c r="H452" s="1"/>
      <c r="I452" s="51"/>
    </row>
    <row r="453" spans="1:9" x14ac:dyDescent="0.3">
      <c r="A453" s="1"/>
      <c r="B453" s="1"/>
      <c r="C453" s="1"/>
      <c r="D453" s="1"/>
      <c r="E453" s="1"/>
      <c r="F453" s="1"/>
      <c r="G453" s="1"/>
      <c r="H453" s="1"/>
      <c r="I453" s="51"/>
    </row>
    <row r="454" spans="1:9" x14ac:dyDescent="0.3">
      <c r="A454" s="1"/>
      <c r="B454" s="1"/>
      <c r="C454" s="1"/>
      <c r="D454" s="1"/>
      <c r="E454" s="1"/>
      <c r="F454" s="1"/>
      <c r="G454" s="1"/>
      <c r="H454" s="1"/>
      <c r="I454" s="51"/>
    </row>
    <row r="455" spans="1:9" x14ac:dyDescent="0.3">
      <c r="A455" s="1"/>
      <c r="B455" s="1"/>
      <c r="C455" s="1"/>
      <c r="D455" s="1"/>
      <c r="E455" s="1"/>
      <c r="F455" s="1"/>
      <c r="G455" s="1"/>
      <c r="H455" s="1"/>
      <c r="I455" s="51"/>
    </row>
    <row r="456" spans="1:9" x14ac:dyDescent="0.3">
      <c r="A456" s="1"/>
      <c r="B456" s="1"/>
      <c r="C456" s="1"/>
      <c r="D456" s="1"/>
      <c r="E456" s="1"/>
      <c r="F456" s="1"/>
      <c r="G456" s="1"/>
      <c r="H456" s="1"/>
      <c r="I456" s="51"/>
    </row>
    <row r="457" spans="1:9" x14ac:dyDescent="0.3">
      <c r="A457" s="1"/>
      <c r="B457" s="1"/>
      <c r="C457" s="1"/>
      <c r="D457" s="1"/>
      <c r="E457" s="1"/>
      <c r="F457" s="1"/>
      <c r="G457" s="1"/>
      <c r="H457" s="1"/>
      <c r="I457" s="51"/>
    </row>
    <row r="458" spans="1:9" x14ac:dyDescent="0.3">
      <c r="A458" s="1"/>
      <c r="B458" s="1"/>
      <c r="C458" s="1"/>
      <c r="D458" s="1"/>
      <c r="E458" s="1"/>
      <c r="F458" s="1"/>
      <c r="G458" s="1"/>
      <c r="H458" s="1"/>
      <c r="I458" s="51"/>
    </row>
    <row r="459" spans="1:9" x14ac:dyDescent="0.3">
      <c r="A459" s="1"/>
      <c r="B459" s="1"/>
      <c r="C459" s="1"/>
      <c r="D459" s="1"/>
      <c r="E459" s="1"/>
      <c r="F459" s="1"/>
      <c r="G459" s="1"/>
      <c r="H459" s="1"/>
      <c r="I459" s="51"/>
    </row>
    <row r="460" spans="1:9" x14ac:dyDescent="0.3">
      <c r="A460" s="1"/>
      <c r="B460" s="1"/>
      <c r="C460" s="1"/>
      <c r="D460" s="1"/>
      <c r="E460" s="1"/>
      <c r="F460" s="1"/>
      <c r="G460" s="1"/>
      <c r="H460" s="1"/>
      <c r="I460" s="51"/>
    </row>
    <row r="461" spans="1:9" x14ac:dyDescent="0.3">
      <c r="A461" s="1"/>
      <c r="B461" s="1"/>
      <c r="C461" s="1"/>
      <c r="D461" s="1"/>
      <c r="E461" s="1"/>
      <c r="F461" s="1"/>
      <c r="G461" s="1"/>
      <c r="H461" s="1"/>
      <c r="I461" s="51"/>
    </row>
    <row r="462" spans="1:9" x14ac:dyDescent="0.3">
      <c r="A462" s="1"/>
      <c r="B462" s="1"/>
      <c r="C462" s="1"/>
      <c r="D462" s="1"/>
      <c r="E462" s="1"/>
      <c r="F462" s="1"/>
      <c r="G462" s="1"/>
      <c r="H462" s="1"/>
      <c r="I462" s="51"/>
    </row>
    <row r="463" spans="1:9" x14ac:dyDescent="0.3">
      <c r="A463" s="1"/>
      <c r="B463" s="1"/>
      <c r="C463" s="1"/>
      <c r="D463" s="1"/>
      <c r="E463" s="1"/>
      <c r="F463" s="1"/>
      <c r="G463" s="1"/>
      <c r="H463" s="1"/>
      <c r="I463" s="51"/>
    </row>
    <row r="464" spans="1:9" x14ac:dyDescent="0.3">
      <c r="A464" s="1"/>
      <c r="B464" s="1"/>
      <c r="C464" s="1"/>
      <c r="D464" s="1"/>
      <c r="E464" s="1"/>
      <c r="F464" s="1"/>
      <c r="G464" s="1"/>
      <c r="H464" s="1"/>
      <c r="I464" s="51"/>
    </row>
    <row r="465" spans="1:9" x14ac:dyDescent="0.3">
      <c r="A465" s="1"/>
      <c r="B465" s="1"/>
      <c r="C465" s="1"/>
      <c r="D465" s="1"/>
      <c r="E465" s="1"/>
      <c r="F465" s="1"/>
      <c r="G465" s="1"/>
      <c r="H465" s="1"/>
      <c r="I465" s="51"/>
    </row>
    <row r="466" spans="1:9" x14ac:dyDescent="0.3">
      <c r="A466" s="1"/>
      <c r="B466" s="1"/>
      <c r="C466" s="1"/>
      <c r="D466" s="1"/>
      <c r="E466" s="1"/>
      <c r="F466" s="1"/>
      <c r="G466" s="1"/>
      <c r="H466" s="1"/>
      <c r="I466" s="51"/>
    </row>
    <row r="467" spans="1:9" x14ac:dyDescent="0.3">
      <c r="A467" s="1"/>
      <c r="B467" s="1"/>
      <c r="C467" s="1"/>
      <c r="D467" s="1"/>
      <c r="E467" s="1"/>
      <c r="F467" s="1"/>
      <c r="G467" s="1"/>
      <c r="H467" s="1"/>
      <c r="I467" s="51"/>
    </row>
    <row r="468" spans="1:9" x14ac:dyDescent="0.3">
      <c r="A468" s="1"/>
      <c r="B468" s="1"/>
      <c r="C468" s="1"/>
      <c r="D468" s="1"/>
      <c r="E468" s="1"/>
      <c r="F468" s="1"/>
      <c r="G468" s="1"/>
      <c r="H468" s="1"/>
      <c r="I468" s="51"/>
    </row>
    <row r="469" spans="1:9" x14ac:dyDescent="0.3">
      <c r="A469" s="1"/>
      <c r="B469" s="1"/>
      <c r="C469" s="1"/>
      <c r="D469" s="1"/>
      <c r="E469" s="1"/>
      <c r="F469" s="1"/>
      <c r="G469" s="1"/>
      <c r="H469" s="1"/>
      <c r="I469" s="51"/>
    </row>
    <row r="470" spans="1:9" x14ac:dyDescent="0.3">
      <c r="A470" s="1"/>
      <c r="B470" s="1"/>
      <c r="C470" s="1"/>
      <c r="D470" s="1"/>
      <c r="E470" s="1"/>
      <c r="F470" s="1"/>
      <c r="G470" s="1"/>
      <c r="H470" s="1"/>
      <c r="I470" s="51"/>
    </row>
    <row r="471" spans="1:9" x14ac:dyDescent="0.3">
      <c r="A471" s="1"/>
      <c r="B471" s="1"/>
      <c r="C471" s="1"/>
      <c r="D471" s="1"/>
      <c r="E471" s="1"/>
      <c r="F471" s="1"/>
      <c r="G471" s="1"/>
      <c r="H471" s="1"/>
      <c r="I471" s="51"/>
    </row>
    <row r="472" spans="1:9" x14ac:dyDescent="0.3">
      <c r="A472" s="1"/>
      <c r="B472" s="1"/>
      <c r="C472" s="1"/>
      <c r="D472" s="1"/>
      <c r="E472" s="1"/>
      <c r="F472" s="1"/>
      <c r="G472" s="1"/>
      <c r="H472" s="1"/>
      <c r="I472" s="51"/>
    </row>
    <row r="473" spans="1:9" x14ac:dyDescent="0.3">
      <c r="A473" s="1"/>
      <c r="B473" s="1"/>
      <c r="C473" s="1"/>
      <c r="D473" s="1"/>
      <c r="E473" s="1"/>
      <c r="F473" s="1"/>
      <c r="G473" s="1"/>
      <c r="H473" s="1"/>
      <c r="I473" s="51"/>
    </row>
    <row r="474" spans="1:9" x14ac:dyDescent="0.3">
      <c r="A474" s="1"/>
      <c r="B474" s="1"/>
      <c r="C474" s="1"/>
      <c r="D474" s="1"/>
      <c r="E474" s="1"/>
      <c r="F474" s="1"/>
      <c r="G474" s="1"/>
      <c r="H474" s="1"/>
      <c r="I474" s="51"/>
    </row>
    <row r="475" spans="1:9" x14ac:dyDescent="0.3">
      <c r="A475" s="1"/>
      <c r="B475" s="1"/>
      <c r="C475" s="1"/>
      <c r="D475" s="1"/>
      <c r="E475" s="1"/>
      <c r="F475" s="1"/>
      <c r="G475" s="1"/>
      <c r="H475" s="1"/>
      <c r="I475" s="51"/>
    </row>
    <row r="476" spans="1:9" x14ac:dyDescent="0.3">
      <c r="A476" s="1"/>
      <c r="B476" s="1"/>
      <c r="C476" s="1"/>
      <c r="D476" s="1"/>
      <c r="E476" s="1"/>
      <c r="F476" s="1"/>
      <c r="G476" s="1"/>
      <c r="H476" s="1"/>
      <c r="I476" s="51"/>
    </row>
    <row r="477" spans="1:9" x14ac:dyDescent="0.3">
      <c r="A477" s="1"/>
      <c r="B477" s="1"/>
      <c r="C477" s="1"/>
      <c r="D477" s="1"/>
      <c r="E477" s="1"/>
      <c r="F477" s="1"/>
      <c r="G477" s="1"/>
      <c r="H477" s="1"/>
      <c r="I477" s="51"/>
    </row>
    <row r="478" spans="1:9" x14ac:dyDescent="0.3">
      <c r="A478" s="1"/>
      <c r="B478" s="1"/>
      <c r="C478" s="1"/>
      <c r="D478" s="1"/>
      <c r="E478" s="1"/>
      <c r="F478" s="1"/>
      <c r="G478" s="1"/>
      <c r="H478" s="1"/>
      <c r="I478" s="51"/>
    </row>
    <row r="479" spans="1:9" x14ac:dyDescent="0.3">
      <c r="A479" s="1"/>
      <c r="B479" s="1"/>
      <c r="C479" s="1"/>
      <c r="D479" s="1"/>
      <c r="E479" s="1"/>
      <c r="F479" s="1"/>
      <c r="G479" s="1"/>
      <c r="H479" s="1"/>
      <c r="I479" s="51"/>
    </row>
    <row r="480" spans="1:9" x14ac:dyDescent="0.3">
      <c r="A480" s="1"/>
      <c r="B480" s="1"/>
      <c r="C480" s="1"/>
      <c r="D480" s="1"/>
      <c r="E480" s="1"/>
      <c r="F480" s="1"/>
      <c r="G480" s="1"/>
      <c r="H480" s="1"/>
      <c r="I480" s="51"/>
    </row>
    <row r="481" spans="1:9" x14ac:dyDescent="0.3">
      <c r="A481" s="1"/>
      <c r="B481" s="1"/>
      <c r="C481" s="1"/>
      <c r="D481" s="1"/>
      <c r="E481" s="1"/>
      <c r="F481" s="1"/>
      <c r="G481" s="1"/>
      <c r="H481" s="1"/>
      <c r="I481" s="51"/>
    </row>
    <row r="482" spans="1:9" x14ac:dyDescent="0.3">
      <c r="A482" s="1"/>
      <c r="B482" s="1"/>
      <c r="C482" s="1"/>
      <c r="D482" s="1"/>
      <c r="E482" s="1"/>
      <c r="F482" s="1"/>
      <c r="G482" s="1"/>
      <c r="H482" s="1"/>
      <c r="I482" s="51"/>
    </row>
    <row r="483" spans="1:9" x14ac:dyDescent="0.3">
      <c r="A483" s="1"/>
      <c r="B483" s="1"/>
      <c r="C483" s="1"/>
      <c r="D483" s="1"/>
      <c r="E483" s="1"/>
      <c r="F483" s="1"/>
      <c r="G483" s="1"/>
      <c r="H483" s="1"/>
      <c r="I483" s="51"/>
    </row>
    <row r="484" spans="1:9" x14ac:dyDescent="0.3">
      <c r="A484" s="1"/>
      <c r="B484" s="1"/>
      <c r="C484" s="1"/>
      <c r="D484" s="1"/>
      <c r="E484" s="1"/>
      <c r="F484" s="1"/>
      <c r="G484" s="1"/>
      <c r="H484" s="1"/>
      <c r="I484" s="51"/>
    </row>
    <row r="485" spans="1:9" x14ac:dyDescent="0.3">
      <c r="A485" s="1"/>
      <c r="B485" s="1"/>
      <c r="C485" s="1"/>
      <c r="D485" s="1"/>
      <c r="E485" s="1"/>
      <c r="F485" s="1"/>
      <c r="G485" s="1"/>
      <c r="H485" s="1"/>
      <c r="I485" s="51"/>
    </row>
    <row r="486" spans="1:9" x14ac:dyDescent="0.3">
      <c r="A486" s="1"/>
      <c r="B486" s="1"/>
      <c r="C486" s="1"/>
      <c r="D486" s="1"/>
      <c r="E486" s="1"/>
      <c r="F486" s="1"/>
      <c r="G486" s="1"/>
      <c r="H486" s="1"/>
      <c r="I486" s="51"/>
    </row>
    <row r="487" spans="1:9" x14ac:dyDescent="0.3">
      <c r="A487" s="1"/>
      <c r="B487" s="1"/>
      <c r="C487" s="1"/>
      <c r="D487" s="1"/>
      <c r="E487" s="1"/>
      <c r="F487" s="1"/>
      <c r="G487" s="1"/>
      <c r="H487" s="1"/>
      <c r="I487" s="51"/>
    </row>
    <row r="488" spans="1:9" x14ac:dyDescent="0.3">
      <c r="A488" s="1"/>
      <c r="B488" s="1"/>
      <c r="C488" s="1"/>
      <c r="D488" s="1"/>
      <c r="E488" s="1"/>
      <c r="F488" s="1"/>
      <c r="G488" s="1"/>
      <c r="H488" s="1"/>
      <c r="I488" s="51"/>
    </row>
    <row r="489" spans="1:9" x14ac:dyDescent="0.3">
      <c r="A489" s="1"/>
      <c r="B489" s="1"/>
      <c r="C489" s="1"/>
      <c r="D489" s="1"/>
      <c r="E489" s="1"/>
      <c r="F489" s="1"/>
      <c r="G489" s="1"/>
      <c r="H489" s="1"/>
      <c r="I489" s="51"/>
    </row>
    <row r="490" spans="1:9" x14ac:dyDescent="0.3">
      <c r="A490" s="1"/>
      <c r="B490" s="1"/>
      <c r="C490" s="1"/>
      <c r="D490" s="1"/>
      <c r="E490" s="1"/>
      <c r="F490" s="1"/>
      <c r="G490" s="1"/>
      <c r="H490" s="1"/>
      <c r="I490" s="51"/>
    </row>
    <row r="491" spans="1:9" x14ac:dyDescent="0.3">
      <c r="A491" s="1"/>
      <c r="B491" s="1"/>
      <c r="C491" s="1"/>
      <c r="D491" s="1"/>
      <c r="E491" s="1"/>
      <c r="F491" s="1"/>
      <c r="G491" s="1"/>
      <c r="H491" s="1"/>
      <c r="I491" s="51"/>
    </row>
    <row r="492" spans="1:9" x14ac:dyDescent="0.3">
      <c r="A492" s="1"/>
      <c r="B492" s="1"/>
      <c r="C492" s="1"/>
      <c r="D492" s="1"/>
      <c r="E492" s="1"/>
      <c r="F492" s="1"/>
      <c r="G492" s="1"/>
      <c r="H492" s="1"/>
      <c r="I492" s="51"/>
    </row>
    <row r="493" spans="1:9" x14ac:dyDescent="0.3">
      <c r="A493" s="1"/>
      <c r="B493" s="1"/>
      <c r="C493" s="1"/>
      <c r="D493" s="1"/>
      <c r="E493" s="1"/>
      <c r="F493" s="1"/>
      <c r="G493" s="1"/>
      <c r="H493" s="1"/>
      <c r="I493" s="51"/>
    </row>
    <row r="494" spans="1:9" x14ac:dyDescent="0.3">
      <c r="A494" s="1"/>
      <c r="B494" s="1"/>
      <c r="C494" s="1"/>
      <c r="D494" s="1"/>
      <c r="E494" s="1"/>
      <c r="F494" s="1"/>
      <c r="G494" s="1"/>
      <c r="H494" s="1"/>
      <c r="I494" s="51"/>
    </row>
    <row r="495" spans="1:9" x14ac:dyDescent="0.3">
      <c r="A495" s="1"/>
      <c r="B495" s="1"/>
      <c r="C495" s="1"/>
      <c r="D495" s="1"/>
      <c r="E495" s="1"/>
      <c r="F495" s="1"/>
      <c r="G495" s="1"/>
      <c r="H495" s="1"/>
      <c r="I495" s="51"/>
    </row>
    <row r="496" spans="1:9" x14ac:dyDescent="0.3">
      <c r="A496" s="1"/>
      <c r="B496" s="1"/>
      <c r="C496" s="1"/>
      <c r="D496" s="1"/>
      <c r="E496" s="1"/>
      <c r="F496" s="1"/>
      <c r="G496" s="1"/>
      <c r="H496" s="1"/>
      <c r="I496" s="51"/>
    </row>
    <row r="497" spans="1:9" x14ac:dyDescent="0.3">
      <c r="A497" s="1"/>
      <c r="B497" s="1"/>
      <c r="C497" s="1"/>
      <c r="D497" s="1"/>
      <c r="E497" s="1"/>
      <c r="F497" s="1"/>
      <c r="G497" s="1"/>
      <c r="H497" s="1"/>
      <c r="I497" s="51"/>
    </row>
    <row r="498" spans="1:9" x14ac:dyDescent="0.3">
      <c r="A498" s="1"/>
      <c r="B498" s="1"/>
      <c r="C498" s="1"/>
      <c r="D498" s="1"/>
      <c r="E498" s="1"/>
      <c r="F498" s="1"/>
      <c r="G498" s="1"/>
      <c r="H498" s="1"/>
      <c r="I498" s="51"/>
    </row>
    <row r="499" spans="1:9" x14ac:dyDescent="0.3">
      <c r="A499" s="1"/>
      <c r="B499" s="1"/>
      <c r="C499" s="1"/>
      <c r="D499" s="1"/>
      <c r="E499" s="1"/>
      <c r="F499" s="1"/>
      <c r="G499" s="1"/>
      <c r="H499" s="1"/>
      <c r="I499" s="51"/>
    </row>
    <row r="500" spans="1:9" x14ac:dyDescent="0.3">
      <c r="A500" s="1"/>
      <c r="B500" s="1"/>
      <c r="C500" s="1"/>
      <c r="D500" s="1"/>
      <c r="E500" s="1"/>
      <c r="F500" s="1"/>
      <c r="G500" s="1"/>
      <c r="H500" s="1"/>
      <c r="I500" s="51"/>
    </row>
    <row r="501" spans="1:9" x14ac:dyDescent="0.3">
      <c r="A501" s="1"/>
      <c r="B501" s="1"/>
      <c r="C501" s="1"/>
      <c r="D501" s="1"/>
      <c r="E501" s="1"/>
      <c r="F501" s="1"/>
      <c r="G501" s="1"/>
      <c r="H501" s="1"/>
      <c r="I501" s="51"/>
    </row>
    <row r="502" spans="1:9" x14ac:dyDescent="0.3">
      <c r="A502" s="1"/>
      <c r="B502" s="1"/>
      <c r="C502" s="1"/>
      <c r="D502" s="1"/>
      <c r="E502" s="1"/>
      <c r="F502" s="1"/>
      <c r="G502" s="1"/>
      <c r="H502" s="1"/>
      <c r="I502" s="51"/>
    </row>
    <row r="503" spans="1:9" x14ac:dyDescent="0.3">
      <c r="A503" s="1"/>
      <c r="B503" s="1"/>
      <c r="C503" s="1"/>
      <c r="D503" s="1"/>
      <c r="E503" s="1"/>
      <c r="F503" s="1"/>
      <c r="G503" s="1"/>
      <c r="H503" s="1"/>
      <c r="I503" s="51"/>
    </row>
    <row r="504" spans="1:9" x14ac:dyDescent="0.3">
      <c r="A504" s="1"/>
      <c r="B504" s="1"/>
      <c r="C504" s="1"/>
      <c r="D504" s="1"/>
      <c r="E504" s="1"/>
      <c r="F504" s="1"/>
      <c r="G504" s="1"/>
      <c r="H504" s="1"/>
      <c r="I504" s="51"/>
    </row>
    <row r="505" spans="1:9" x14ac:dyDescent="0.3">
      <c r="A505" s="1"/>
      <c r="B505" s="1"/>
      <c r="C505" s="1"/>
      <c r="D505" s="1"/>
      <c r="E505" s="1"/>
      <c r="F505" s="1"/>
      <c r="G505" s="1"/>
      <c r="H505" s="1"/>
      <c r="I505" s="51"/>
    </row>
    <row r="506" spans="1:9" x14ac:dyDescent="0.3">
      <c r="A506" s="1"/>
      <c r="B506" s="1"/>
      <c r="C506" s="1"/>
      <c r="D506" s="1"/>
      <c r="E506" s="1"/>
      <c r="F506" s="1"/>
      <c r="G506" s="1"/>
      <c r="H506" s="1"/>
      <c r="I506" s="51"/>
    </row>
    <row r="507" spans="1:9" x14ac:dyDescent="0.3">
      <c r="A507" s="1"/>
      <c r="B507" s="1"/>
      <c r="C507" s="1"/>
      <c r="D507" s="1"/>
      <c r="E507" s="1"/>
      <c r="F507" s="1"/>
      <c r="G507" s="1"/>
      <c r="H507" s="1"/>
      <c r="I507" s="51"/>
    </row>
    <row r="508" spans="1:9" x14ac:dyDescent="0.3">
      <c r="A508" s="1"/>
      <c r="B508" s="1"/>
      <c r="C508" s="1"/>
      <c r="D508" s="1"/>
      <c r="E508" s="1"/>
      <c r="F508" s="1"/>
      <c r="G508" s="1"/>
      <c r="H508" s="1"/>
      <c r="I508" s="51"/>
    </row>
    <row r="509" spans="1:9" x14ac:dyDescent="0.3">
      <c r="A509" s="1"/>
      <c r="B509" s="1"/>
      <c r="C509" s="1"/>
      <c r="D509" s="1"/>
      <c r="E509" s="1"/>
      <c r="F509" s="1"/>
      <c r="G509" s="1"/>
      <c r="H509" s="1"/>
      <c r="I509" s="51"/>
    </row>
    <row r="510" spans="1:9" x14ac:dyDescent="0.3">
      <c r="A510" s="1"/>
      <c r="B510" s="1"/>
      <c r="C510" s="1"/>
      <c r="D510" s="1"/>
      <c r="E510" s="1"/>
      <c r="F510" s="1"/>
      <c r="G510" s="1"/>
      <c r="H510" s="1"/>
      <c r="I510" s="51"/>
    </row>
    <row r="511" spans="1:9" x14ac:dyDescent="0.3">
      <c r="A511" s="1"/>
      <c r="B511" s="1"/>
      <c r="C511" s="1"/>
      <c r="D511" s="1"/>
      <c r="E511" s="1"/>
      <c r="F511" s="1"/>
      <c r="G511" s="1"/>
      <c r="H511" s="1"/>
      <c r="I511" s="51"/>
    </row>
    <row r="512" spans="1:9" x14ac:dyDescent="0.3">
      <c r="A512" s="1"/>
      <c r="B512" s="1"/>
      <c r="C512" s="1"/>
      <c r="D512" s="1"/>
      <c r="E512" s="1"/>
      <c r="F512" s="1"/>
      <c r="G512" s="1"/>
      <c r="H512" s="1"/>
    </row>
  </sheetData>
  <sheetProtection password="DB84" sheet="1" objects="1" scenarios="1"/>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'Klassen Schweine'!$B$3:$B$12</xm:f>
          </x14:formula1>
          <xm:sqref>C145:C154 C2:C11 C200:C209 C13:C22 C24:C33 C35:C44 C46:C55 C57:C66 C68:C77 C79:C88 C90:C99 C101:C110 C112:C121 C123:C132 C134:C143 C156:C165 C167:C176 C178:C187 C189:C198 C211:C220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M63"/>
  <sheetViews>
    <sheetView zoomScale="80" zoomScaleNormal="80" workbookViewId="0">
      <selection activeCell="B2" sqref="B2"/>
    </sheetView>
  </sheetViews>
  <sheetFormatPr baseColWidth="10" defaultRowHeight="16.5" x14ac:dyDescent="0.3"/>
  <cols>
    <col min="2" max="2" width="18.21875" customWidth="1"/>
    <col min="3" max="5" width="21.109375" customWidth="1"/>
    <col min="6" max="6" width="21.33203125" customWidth="1"/>
    <col min="7" max="7" width="29.88671875" style="1" customWidth="1"/>
    <col min="8" max="13" width="11.5546875" style="1"/>
  </cols>
  <sheetData>
    <row r="1" spans="1:7" ht="70.5" customHeight="1" x14ac:dyDescent="0.3">
      <c r="A1" s="193" t="s">
        <v>281</v>
      </c>
      <c r="B1" s="38" t="s">
        <v>217</v>
      </c>
      <c r="C1" s="38" t="s">
        <v>277</v>
      </c>
      <c r="D1" s="38" t="s">
        <v>221</v>
      </c>
      <c r="E1" s="38" t="s">
        <v>278</v>
      </c>
      <c r="F1" s="38" t="s">
        <v>279</v>
      </c>
      <c r="G1" s="38" t="s">
        <v>280</v>
      </c>
    </row>
    <row r="2" spans="1:7" x14ac:dyDescent="0.3">
      <c r="A2" s="37" t="s">
        <v>173</v>
      </c>
      <c r="B2" s="81"/>
      <c r="D2" s="71"/>
      <c r="E2" s="71"/>
      <c r="F2" s="4">
        <f>B2-C2</f>
        <v>0</v>
      </c>
      <c r="G2" s="4">
        <f>D2-E2</f>
        <v>0</v>
      </c>
    </row>
    <row r="3" spans="1:7" x14ac:dyDescent="0.3">
      <c r="A3" s="37" t="s">
        <v>174</v>
      </c>
      <c r="B3" s="71"/>
      <c r="C3" s="71"/>
      <c r="D3" s="71"/>
      <c r="E3" s="71"/>
      <c r="F3" s="4">
        <f t="shared" ref="F3:F21" si="0">B3-C3</f>
        <v>0</v>
      </c>
      <c r="G3" s="4">
        <f t="shared" ref="G3:G21" si="1">D3-E3</f>
        <v>0</v>
      </c>
    </row>
    <row r="4" spans="1:7" x14ac:dyDescent="0.3">
      <c r="A4" s="37" t="s">
        <v>175</v>
      </c>
      <c r="B4" s="71"/>
      <c r="C4" s="71"/>
      <c r="D4" s="71"/>
      <c r="E4" s="71"/>
      <c r="F4" s="4">
        <f t="shared" si="0"/>
        <v>0</v>
      </c>
      <c r="G4" s="4">
        <f t="shared" si="1"/>
        <v>0</v>
      </c>
    </row>
    <row r="5" spans="1:7" x14ac:dyDescent="0.3">
      <c r="A5" s="37" t="s">
        <v>176</v>
      </c>
      <c r="B5" s="71"/>
      <c r="C5" s="71"/>
      <c r="D5" s="71"/>
      <c r="E5" s="71"/>
      <c r="F5" s="4">
        <f t="shared" si="0"/>
        <v>0</v>
      </c>
      <c r="G5" s="4">
        <f t="shared" si="1"/>
        <v>0</v>
      </c>
    </row>
    <row r="6" spans="1:7" x14ac:dyDescent="0.3">
      <c r="A6" s="37" t="s">
        <v>177</v>
      </c>
      <c r="B6" s="71"/>
      <c r="C6" s="71"/>
      <c r="D6" s="71"/>
      <c r="E6" s="71"/>
      <c r="F6" s="4">
        <f t="shared" si="0"/>
        <v>0</v>
      </c>
      <c r="G6" s="4">
        <f t="shared" si="1"/>
        <v>0</v>
      </c>
    </row>
    <row r="7" spans="1:7" x14ac:dyDescent="0.3">
      <c r="A7" s="37" t="s">
        <v>178</v>
      </c>
      <c r="B7" s="71"/>
      <c r="C7" s="71"/>
      <c r="D7" s="71"/>
      <c r="E7" s="71"/>
      <c r="F7" s="4">
        <f t="shared" si="0"/>
        <v>0</v>
      </c>
      <c r="G7" s="4">
        <f t="shared" si="1"/>
        <v>0</v>
      </c>
    </row>
    <row r="8" spans="1:7" x14ac:dyDescent="0.3">
      <c r="A8" s="37" t="s">
        <v>179</v>
      </c>
      <c r="B8" s="71"/>
      <c r="C8" s="71"/>
      <c r="D8" s="71"/>
      <c r="E8" s="71"/>
      <c r="F8" s="4">
        <f t="shared" si="0"/>
        <v>0</v>
      </c>
      <c r="G8" s="4">
        <f t="shared" si="1"/>
        <v>0</v>
      </c>
    </row>
    <row r="9" spans="1:7" x14ac:dyDescent="0.3">
      <c r="A9" s="37" t="s">
        <v>180</v>
      </c>
      <c r="B9" s="71"/>
      <c r="C9" s="71"/>
      <c r="D9" s="71"/>
      <c r="E9" s="71"/>
      <c r="F9" s="4">
        <f t="shared" si="0"/>
        <v>0</v>
      </c>
      <c r="G9" s="4">
        <f t="shared" si="1"/>
        <v>0</v>
      </c>
    </row>
    <row r="10" spans="1:7" x14ac:dyDescent="0.3">
      <c r="A10" s="37" t="s">
        <v>181</v>
      </c>
      <c r="B10" s="81"/>
      <c r="D10" s="71"/>
      <c r="E10" s="71"/>
      <c r="F10" s="4">
        <f t="shared" si="0"/>
        <v>0</v>
      </c>
      <c r="G10" s="4">
        <f t="shared" si="1"/>
        <v>0</v>
      </c>
    </row>
    <row r="11" spans="1:7" x14ac:dyDescent="0.3">
      <c r="A11" s="37" t="s">
        <v>182</v>
      </c>
      <c r="B11" s="71"/>
      <c r="C11" s="71"/>
      <c r="D11" s="71"/>
      <c r="E11" s="71"/>
      <c r="F11" s="4">
        <f t="shared" si="0"/>
        <v>0</v>
      </c>
      <c r="G11" s="4">
        <f t="shared" si="1"/>
        <v>0</v>
      </c>
    </row>
    <row r="12" spans="1:7" x14ac:dyDescent="0.3">
      <c r="A12" s="37" t="s">
        <v>183</v>
      </c>
      <c r="B12" s="71"/>
      <c r="C12" s="71"/>
      <c r="D12" s="71"/>
      <c r="E12" s="71"/>
      <c r="F12" s="4">
        <f t="shared" si="0"/>
        <v>0</v>
      </c>
      <c r="G12" s="4">
        <f t="shared" si="1"/>
        <v>0</v>
      </c>
    </row>
    <row r="13" spans="1:7" x14ac:dyDescent="0.3">
      <c r="A13" s="37" t="s">
        <v>184</v>
      </c>
      <c r="B13" s="71"/>
      <c r="C13" s="71"/>
      <c r="D13" s="71"/>
      <c r="E13" s="71"/>
      <c r="F13" s="4">
        <f t="shared" si="0"/>
        <v>0</v>
      </c>
      <c r="G13" s="4">
        <f t="shared" si="1"/>
        <v>0</v>
      </c>
    </row>
    <row r="14" spans="1:7" x14ac:dyDescent="0.3">
      <c r="A14" s="37" t="s">
        <v>185</v>
      </c>
      <c r="B14" s="71"/>
      <c r="C14" s="71"/>
      <c r="D14" s="71"/>
      <c r="E14" s="71"/>
      <c r="F14" s="4">
        <f t="shared" si="0"/>
        <v>0</v>
      </c>
      <c r="G14" s="4">
        <f t="shared" si="1"/>
        <v>0</v>
      </c>
    </row>
    <row r="15" spans="1:7" x14ac:dyDescent="0.3">
      <c r="A15" s="37" t="s">
        <v>186</v>
      </c>
      <c r="B15" s="71"/>
      <c r="C15" s="71"/>
      <c r="D15" s="71"/>
      <c r="E15" s="71"/>
      <c r="F15" s="4">
        <f t="shared" si="0"/>
        <v>0</v>
      </c>
      <c r="G15" s="4">
        <f t="shared" si="1"/>
        <v>0</v>
      </c>
    </row>
    <row r="16" spans="1:7" x14ac:dyDescent="0.3">
      <c r="A16" s="37" t="s">
        <v>187</v>
      </c>
      <c r="B16" s="71"/>
      <c r="C16" s="71"/>
      <c r="D16" s="71"/>
      <c r="E16" s="71"/>
      <c r="F16" s="4">
        <f t="shared" si="0"/>
        <v>0</v>
      </c>
      <c r="G16" s="4">
        <f t="shared" si="1"/>
        <v>0</v>
      </c>
    </row>
    <row r="17" spans="1:7" x14ac:dyDescent="0.3">
      <c r="A17" s="37" t="s">
        <v>188</v>
      </c>
      <c r="B17" s="71"/>
      <c r="C17" s="71"/>
      <c r="D17" s="71"/>
      <c r="E17" s="71"/>
      <c r="F17" s="4">
        <f t="shared" si="0"/>
        <v>0</v>
      </c>
      <c r="G17" s="4">
        <f t="shared" si="1"/>
        <v>0</v>
      </c>
    </row>
    <row r="18" spans="1:7" x14ac:dyDescent="0.3">
      <c r="A18" s="37" t="s">
        <v>189</v>
      </c>
      <c r="B18" s="71"/>
      <c r="C18" s="71"/>
      <c r="D18" s="71"/>
      <c r="E18" s="71"/>
      <c r="F18" s="4">
        <f t="shared" si="0"/>
        <v>0</v>
      </c>
      <c r="G18" s="4">
        <f t="shared" si="1"/>
        <v>0</v>
      </c>
    </row>
    <row r="19" spans="1:7" x14ac:dyDescent="0.3">
      <c r="A19" s="37" t="s">
        <v>190</v>
      </c>
      <c r="B19" s="71"/>
      <c r="C19" s="71"/>
      <c r="D19" s="71"/>
      <c r="E19" s="71"/>
      <c r="F19" s="4">
        <f t="shared" si="0"/>
        <v>0</v>
      </c>
      <c r="G19" s="4">
        <f t="shared" si="1"/>
        <v>0</v>
      </c>
    </row>
    <row r="20" spans="1:7" x14ac:dyDescent="0.3">
      <c r="A20" s="37" t="s">
        <v>191</v>
      </c>
      <c r="B20" s="71"/>
      <c r="C20" s="71"/>
      <c r="D20" s="71"/>
      <c r="E20" s="71"/>
      <c r="F20" s="4">
        <f t="shared" si="0"/>
        <v>0</v>
      </c>
      <c r="G20" s="4">
        <f t="shared" si="1"/>
        <v>0</v>
      </c>
    </row>
    <row r="21" spans="1:7" x14ac:dyDescent="0.3">
      <c r="A21" s="37" t="s">
        <v>192</v>
      </c>
      <c r="B21" s="71"/>
      <c r="C21" s="71"/>
      <c r="D21" s="71"/>
      <c r="E21" s="71"/>
      <c r="F21" s="4">
        <f t="shared" si="0"/>
        <v>0</v>
      </c>
      <c r="G21" s="4">
        <f t="shared" si="1"/>
        <v>0</v>
      </c>
    </row>
    <row r="22" spans="1:7" x14ac:dyDescent="0.3">
      <c r="A22" s="37" t="s">
        <v>224</v>
      </c>
      <c r="B22" s="71"/>
      <c r="C22" s="71"/>
      <c r="D22" s="71"/>
      <c r="E22" s="71"/>
      <c r="F22" s="4">
        <f t="shared" ref="F22:F26" si="2">B22-C22</f>
        <v>0</v>
      </c>
      <c r="G22" s="4">
        <f t="shared" ref="G22:G26" si="3">D22-E22</f>
        <v>0</v>
      </c>
    </row>
    <row r="23" spans="1:7" x14ac:dyDescent="0.3">
      <c r="A23" s="37" t="s">
        <v>225</v>
      </c>
      <c r="B23" s="71"/>
      <c r="C23" s="71"/>
      <c r="D23" s="71"/>
      <c r="E23" s="71"/>
      <c r="F23" s="4">
        <f t="shared" si="2"/>
        <v>0</v>
      </c>
      <c r="G23" s="4">
        <f t="shared" si="3"/>
        <v>0</v>
      </c>
    </row>
    <row r="24" spans="1:7" x14ac:dyDescent="0.3">
      <c r="A24" s="37" t="s">
        <v>226</v>
      </c>
      <c r="B24" s="71"/>
      <c r="C24" s="71"/>
      <c r="D24" s="71"/>
      <c r="E24" s="71"/>
      <c r="F24" s="4">
        <f t="shared" si="2"/>
        <v>0</v>
      </c>
      <c r="G24" s="4">
        <f t="shared" si="3"/>
        <v>0</v>
      </c>
    </row>
    <row r="25" spans="1:7" x14ac:dyDescent="0.3">
      <c r="A25" s="37" t="s">
        <v>227</v>
      </c>
      <c r="B25" s="71"/>
      <c r="C25" s="71"/>
      <c r="D25" s="71"/>
      <c r="E25" s="71"/>
      <c r="F25" s="4">
        <f t="shared" si="2"/>
        <v>0</v>
      </c>
      <c r="G25" s="4">
        <f t="shared" si="3"/>
        <v>0</v>
      </c>
    </row>
    <row r="26" spans="1:7" x14ac:dyDescent="0.3">
      <c r="A26" s="37" t="s">
        <v>228</v>
      </c>
      <c r="B26" s="71"/>
      <c r="C26" s="71"/>
      <c r="D26" s="71"/>
      <c r="E26" s="71"/>
      <c r="F26" s="4">
        <f t="shared" si="2"/>
        <v>0</v>
      </c>
      <c r="G26" s="4">
        <f t="shared" si="3"/>
        <v>0</v>
      </c>
    </row>
    <row r="27" spans="1:7" x14ac:dyDescent="0.3">
      <c r="A27" s="37" t="s">
        <v>234</v>
      </c>
      <c r="B27" s="71"/>
      <c r="C27" s="71"/>
      <c r="D27" s="71"/>
      <c r="E27" s="71"/>
      <c r="F27" s="4">
        <f t="shared" ref="F27:F39" si="4">B27-C27</f>
        <v>0</v>
      </c>
      <c r="G27" s="4">
        <f t="shared" ref="G27:G39" si="5">D27-E27</f>
        <v>0</v>
      </c>
    </row>
    <row r="28" spans="1:7" x14ac:dyDescent="0.3">
      <c r="A28" s="37" t="s">
        <v>235</v>
      </c>
      <c r="B28" s="71"/>
      <c r="C28" s="71"/>
      <c r="D28" s="71"/>
      <c r="E28" s="71"/>
      <c r="F28" s="4">
        <f t="shared" si="4"/>
        <v>0</v>
      </c>
      <c r="G28" s="4">
        <f t="shared" si="5"/>
        <v>0</v>
      </c>
    </row>
    <row r="29" spans="1:7" x14ac:dyDescent="0.3">
      <c r="A29" s="37" t="s">
        <v>236</v>
      </c>
      <c r="B29" s="71"/>
      <c r="C29" s="71"/>
      <c r="D29" s="71"/>
      <c r="E29" s="71"/>
      <c r="F29" s="4">
        <f t="shared" si="4"/>
        <v>0</v>
      </c>
      <c r="G29" s="4">
        <f t="shared" si="5"/>
        <v>0</v>
      </c>
    </row>
    <row r="30" spans="1:7" x14ac:dyDescent="0.3">
      <c r="A30" s="37" t="s">
        <v>237</v>
      </c>
      <c r="B30" s="71"/>
      <c r="C30" s="71"/>
      <c r="D30" s="71"/>
      <c r="E30" s="71"/>
      <c r="F30" s="4">
        <f t="shared" si="4"/>
        <v>0</v>
      </c>
      <c r="G30" s="4">
        <f t="shared" si="5"/>
        <v>0</v>
      </c>
    </row>
    <row r="31" spans="1:7" x14ac:dyDescent="0.3">
      <c r="A31" s="37" t="s">
        <v>238</v>
      </c>
      <c r="B31" s="71"/>
      <c r="C31" s="71"/>
      <c r="D31" s="71"/>
      <c r="E31" s="71"/>
      <c r="F31" s="4">
        <f t="shared" si="4"/>
        <v>0</v>
      </c>
      <c r="G31" s="4">
        <f t="shared" si="5"/>
        <v>0</v>
      </c>
    </row>
    <row r="32" spans="1:7" x14ac:dyDescent="0.3">
      <c r="A32" s="37" t="s">
        <v>239</v>
      </c>
      <c r="B32" s="71"/>
      <c r="C32" s="71"/>
      <c r="D32" s="71"/>
      <c r="E32" s="71"/>
      <c r="F32" s="4">
        <f t="shared" si="4"/>
        <v>0</v>
      </c>
      <c r="G32" s="4">
        <f t="shared" si="5"/>
        <v>0</v>
      </c>
    </row>
    <row r="33" spans="1:7" x14ac:dyDescent="0.3">
      <c r="A33" s="37" t="s">
        <v>240</v>
      </c>
      <c r="B33" s="71"/>
      <c r="C33" s="71"/>
      <c r="D33" s="71"/>
      <c r="E33" s="71"/>
      <c r="F33" s="4">
        <f t="shared" si="4"/>
        <v>0</v>
      </c>
      <c r="G33" s="4">
        <f t="shared" si="5"/>
        <v>0</v>
      </c>
    </row>
    <row r="34" spans="1:7" x14ac:dyDescent="0.3">
      <c r="A34" s="37" t="s">
        <v>241</v>
      </c>
      <c r="B34" s="71"/>
      <c r="C34" s="71"/>
      <c r="D34" s="71"/>
      <c r="E34" s="71"/>
      <c r="F34" s="4">
        <f t="shared" si="4"/>
        <v>0</v>
      </c>
      <c r="G34" s="4">
        <f t="shared" si="5"/>
        <v>0</v>
      </c>
    </row>
    <row r="35" spans="1:7" x14ac:dyDescent="0.3">
      <c r="A35" s="37" t="s">
        <v>242</v>
      </c>
      <c r="B35" s="71"/>
      <c r="C35" s="71"/>
      <c r="D35" s="71"/>
      <c r="E35" s="71"/>
      <c r="F35" s="4">
        <f t="shared" si="4"/>
        <v>0</v>
      </c>
      <c r="G35" s="4">
        <f t="shared" si="5"/>
        <v>0</v>
      </c>
    </row>
    <row r="36" spans="1:7" x14ac:dyDescent="0.3">
      <c r="A36" s="37" t="s">
        <v>243</v>
      </c>
      <c r="B36" s="71"/>
      <c r="C36" s="71"/>
      <c r="D36" s="71"/>
      <c r="E36" s="71"/>
      <c r="F36" s="4">
        <f t="shared" si="4"/>
        <v>0</v>
      </c>
      <c r="G36" s="4">
        <f t="shared" si="5"/>
        <v>0</v>
      </c>
    </row>
    <row r="37" spans="1:7" x14ac:dyDescent="0.3">
      <c r="A37" s="37" t="s">
        <v>244</v>
      </c>
      <c r="B37" s="71"/>
      <c r="C37" s="71"/>
      <c r="D37" s="71"/>
      <c r="E37" s="71"/>
      <c r="F37" s="4">
        <f t="shared" si="4"/>
        <v>0</v>
      </c>
      <c r="G37" s="4">
        <f t="shared" si="5"/>
        <v>0</v>
      </c>
    </row>
    <row r="38" spans="1:7" x14ac:dyDescent="0.3">
      <c r="A38" s="37" t="s">
        <v>245</v>
      </c>
      <c r="B38" s="71"/>
      <c r="C38" s="71"/>
      <c r="D38" s="71"/>
      <c r="E38" s="71"/>
      <c r="F38" s="4">
        <f t="shared" si="4"/>
        <v>0</v>
      </c>
      <c r="G38" s="4">
        <f t="shared" si="5"/>
        <v>0</v>
      </c>
    </row>
    <row r="39" spans="1:7" x14ac:dyDescent="0.3">
      <c r="A39" s="37" t="s">
        <v>246</v>
      </c>
      <c r="B39" s="71"/>
      <c r="C39" s="71"/>
      <c r="D39" s="71"/>
      <c r="E39" s="71"/>
      <c r="F39" s="4">
        <f t="shared" si="4"/>
        <v>0</v>
      </c>
      <c r="G39" s="4">
        <f t="shared" si="5"/>
        <v>0</v>
      </c>
    </row>
    <row r="40" spans="1:7" x14ac:dyDescent="0.3">
      <c r="A40" s="37" t="s">
        <v>247</v>
      </c>
      <c r="B40" s="71"/>
      <c r="C40" s="71"/>
      <c r="D40" s="71"/>
      <c r="E40" s="71"/>
      <c r="F40" s="4">
        <f t="shared" ref="F40:F41" si="6">B40-C40</f>
        <v>0</v>
      </c>
      <c r="G40" s="4">
        <f t="shared" ref="G40:G41" si="7">D40-E40</f>
        <v>0</v>
      </c>
    </row>
    <row r="41" spans="1:7" x14ac:dyDescent="0.3">
      <c r="A41" s="37" t="s">
        <v>248</v>
      </c>
      <c r="B41" s="71"/>
      <c r="C41" s="71"/>
      <c r="D41" s="71"/>
      <c r="E41" s="71"/>
      <c r="F41" s="4">
        <f t="shared" si="6"/>
        <v>0</v>
      </c>
      <c r="G41" s="4">
        <f t="shared" si="7"/>
        <v>0</v>
      </c>
    </row>
    <row r="42" spans="1:7" x14ac:dyDescent="0.3">
      <c r="A42" s="1"/>
      <c r="B42" s="1"/>
      <c r="C42" s="1"/>
      <c r="D42" s="1"/>
      <c r="E42" s="1"/>
      <c r="F42" s="1"/>
    </row>
    <row r="43" spans="1:7" x14ac:dyDescent="0.3">
      <c r="A43" s="1"/>
      <c r="B43" s="1"/>
      <c r="C43" s="1"/>
      <c r="D43" s="1"/>
      <c r="E43" s="1"/>
      <c r="F43" s="1"/>
    </row>
    <row r="44" spans="1:7" x14ac:dyDescent="0.3">
      <c r="A44" s="1"/>
      <c r="B44" s="1"/>
      <c r="C44" s="1"/>
      <c r="D44" s="1"/>
      <c r="E44" s="1"/>
      <c r="F44" s="1"/>
    </row>
    <row r="45" spans="1:7" x14ac:dyDescent="0.3">
      <c r="A45" s="1"/>
      <c r="B45" s="1"/>
      <c r="C45" s="1"/>
      <c r="D45" s="1"/>
      <c r="E45" s="1"/>
      <c r="F45" s="1"/>
    </row>
    <row r="46" spans="1:7" x14ac:dyDescent="0.3">
      <c r="A46" s="1"/>
      <c r="B46" s="1"/>
      <c r="C46" s="1"/>
      <c r="D46" s="1"/>
      <c r="E46" s="1"/>
      <c r="F46" s="1"/>
    </row>
    <row r="47" spans="1:7" x14ac:dyDescent="0.3">
      <c r="A47" s="1"/>
      <c r="B47" s="1"/>
      <c r="C47" s="1"/>
      <c r="D47" s="1"/>
      <c r="E47" s="1"/>
      <c r="F47" s="1"/>
    </row>
    <row r="48" spans="1:7" x14ac:dyDescent="0.3">
      <c r="A48" s="1"/>
      <c r="B48" s="1"/>
      <c r="C48" s="1"/>
      <c r="D48" s="1"/>
      <c r="E48" s="1"/>
      <c r="F48" s="1"/>
    </row>
    <row r="49" spans="1:6" x14ac:dyDescent="0.3">
      <c r="A49" s="1"/>
      <c r="B49" s="1"/>
      <c r="C49" s="1"/>
      <c r="D49" s="1"/>
      <c r="E49" s="1"/>
      <c r="F49" s="1"/>
    </row>
    <row r="50" spans="1:6" x14ac:dyDescent="0.3">
      <c r="A50" s="1"/>
      <c r="B50" s="1"/>
      <c r="C50" s="1"/>
      <c r="D50" s="1"/>
      <c r="E50" s="1"/>
      <c r="F50" s="1"/>
    </row>
    <row r="51" spans="1:6" x14ac:dyDescent="0.3">
      <c r="A51" s="1"/>
      <c r="B51" s="1"/>
      <c r="C51" s="1"/>
      <c r="D51" s="1"/>
      <c r="E51" s="1"/>
      <c r="F51" s="1"/>
    </row>
    <row r="52" spans="1:6" x14ac:dyDescent="0.3">
      <c r="A52" s="1"/>
      <c r="B52" s="1"/>
      <c r="C52" s="1"/>
      <c r="D52" s="1"/>
      <c r="E52" s="1"/>
      <c r="F52" s="1"/>
    </row>
    <row r="53" spans="1:6" x14ac:dyDescent="0.3">
      <c r="A53" s="1"/>
      <c r="B53" s="1"/>
      <c r="C53" s="1"/>
      <c r="D53" s="1"/>
      <c r="E53" s="1"/>
      <c r="F53" s="1"/>
    </row>
    <row r="54" spans="1:6" x14ac:dyDescent="0.3">
      <c r="A54" s="1"/>
      <c r="B54" s="1"/>
      <c r="C54" s="1"/>
      <c r="D54" s="1"/>
      <c r="E54" s="1"/>
      <c r="F54" s="1"/>
    </row>
    <row r="55" spans="1:6" x14ac:dyDescent="0.3">
      <c r="A55" s="1"/>
      <c r="B55" s="1"/>
      <c r="C55" s="1"/>
      <c r="D55" s="1"/>
      <c r="E55" s="1"/>
      <c r="F55" s="1"/>
    </row>
    <row r="56" spans="1:6" x14ac:dyDescent="0.3">
      <c r="A56" s="1"/>
      <c r="B56" s="1"/>
      <c r="C56" s="1"/>
      <c r="D56" s="1"/>
      <c r="E56" s="1"/>
      <c r="F56" s="1"/>
    </row>
    <row r="57" spans="1:6" x14ac:dyDescent="0.3">
      <c r="A57" s="1"/>
      <c r="B57" s="1"/>
      <c r="C57" s="1"/>
      <c r="D57" s="1"/>
      <c r="E57" s="1"/>
      <c r="F57" s="1"/>
    </row>
    <row r="58" spans="1:6" x14ac:dyDescent="0.3">
      <c r="A58" s="1"/>
      <c r="B58" s="1"/>
      <c r="C58" s="1"/>
      <c r="D58" s="1"/>
      <c r="E58" s="1"/>
      <c r="F58" s="1"/>
    </row>
    <row r="59" spans="1:6" x14ac:dyDescent="0.3">
      <c r="A59" s="1"/>
      <c r="B59" s="1"/>
      <c r="C59" s="1"/>
      <c r="D59" s="1"/>
      <c r="E59" s="1"/>
      <c r="F59" s="1"/>
    </row>
    <row r="60" spans="1:6" x14ac:dyDescent="0.3">
      <c r="A60" s="1"/>
      <c r="B60" s="1"/>
      <c r="C60" s="1"/>
      <c r="D60" s="1"/>
      <c r="E60" s="1"/>
      <c r="F60" s="1"/>
    </row>
    <row r="61" spans="1:6" x14ac:dyDescent="0.3">
      <c r="A61" s="1"/>
      <c r="B61" s="1"/>
      <c r="C61" s="1"/>
      <c r="D61" s="1"/>
      <c r="E61" s="1"/>
      <c r="F61" s="1"/>
    </row>
    <row r="62" spans="1:6" x14ac:dyDescent="0.3">
      <c r="A62" s="1"/>
      <c r="B62" s="1"/>
      <c r="C62" s="1"/>
      <c r="D62" s="1"/>
      <c r="E62" s="1"/>
      <c r="F62" s="1"/>
    </row>
    <row r="63" spans="1:6" x14ac:dyDescent="0.3">
      <c r="A63" s="1"/>
      <c r="B63" s="1"/>
      <c r="C63" s="1"/>
      <c r="D63" s="1"/>
      <c r="E63" s="1"/>
      <c r="F63" s="1"/>
    </row>
  </sheetData>
  <sheetProtection password="DB84" sheet="1" objects="1" scenarios="1"/>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C3:H94"/>
  <sheetViews>
    <sheetView topLeftCell="A49" workbookViewId="0">
      <selection activeCell="A49" sqref="A1:XFD1048576"/>
    </sheetView>
  </sheetViews>
  <sheetFormatPr baseColWidth="10" defaultRowHeight="16.5" x14ac:dyDescent="0.3"/>
  <cols>
    <col min="1" max="16384" width="11.5546875" style="5"/>
  </cols>
  <sheetData>
    <row r="3" spans="3:5" x14ac:dyDescent="0.3">
      <c r="C3" s="5" t="s">
        <v>17</v>
      </c>
      <c r="D3" s="5">
        <v>10</v>
      </c>
      <c r="E3" s="5" t="s">
        <v>16</v>
      </c>
    </row>
    <row r="4" spans="3:5" x14ac:dyDescent="0.3">
      <c r="C4" s="5" t="s">
        <v>18</v>
      </c>
      <c r="D4" s="5">
        <v>11</v>
      </c>
      <c r="E4" s="5" t="s">
        <v>16</v>
      </c>
    </row>
    <row r="5" spans="3:5" x14ac:dyDescent="0.3">
      <c r="C5" s="5" t="s">
        <v>19</v>
      </c>
      <c r="D5" s="5">
        <v>12</v>
      </c>
      <c r="E5" s="5" t="s">
        <v>13</v>
      </c>
    </row>
    <row r="6" spans="3:5" x14ac:dyDescent="0.3">
      <c r="C6" s="5" t="s">
        <v>20</v>
      </c>
      <c r="D6" s="5">
        <v>13</v>
      </c>
      <c r="E6" s="5" t="s">
        <v>13</v>
      </c>
    </row>
    <row r="7" spans="3:5" x14ac:dyDescent="0.3">
      <c r="C7" s="5" t="s">
        <v>21</v>
      </c>
      <c r="D7" s="5">
        <v>14</v>
      </c>
      <c r="E7" s="5" t="s">
        <v>13</v>
      </c>
    </row>
    <row r="8" spans="3:5" x14ac:dyDescent="0.3">
      <c r="C8" s="5" t="s">
        <v>22</v>
      </c>
      <c r="D8" s="5">
        <v>15</v>
      </c>
      <c r="E8" s="5" t="s">
        <v>13</v>
      </c>
    </row>
    <row r="9" spans="3:5" x14ac:dyDescent="0.3">
      <c r="C9" s="5" t="s">
        <v>23</v>
      </c>
      <c r="D9" s="5">
        <v>16</v>
      </c>
      <c r="E9" s="5" t="s">
        <v>13</v>
      </c>
    </row>
    <row r="10" spans="3:5" x14ac:dyDescent="0.3">
      <c r="C10" s="5" t="s">
        <v>25</v>
      </c>
      <c r="D10" s="5">
        <v>17</v>
      </c>
      <c r="E10" s="5" t="s">
        <v>13</v>
      </c>
    </row>
    <row r="11" spans="3:5" x14ac:dyDescent="0.3">
      <c r="C11" s="5" t="s">
        <v>26</v>
      </c>
      <c r="D11" s="5">
        <v>18</v>
      </c>
      <c r="E11" s="5" t="s">
        <v>13</v>
      </c>
    </row>
    <row r="12" spans="3:5" x14ac:dyDescent="0.3">
      <c r="C12" s="5" t="s">
        <v>27</v>
      </c>
      <c r="D12" s="5">
        <v>19</v>
      </c>
      <c r="E12" s="5" t="s">
        <v>13</v>
      </c>
    </row>
    <row r="13" spans="3:5" x14ac:dyDescent="0.3">
      <c r="C13" s="5" t="s">
        <v>28</v>
      </c>
      <c r="D13" s="5">
        <v>20</v>
      </c>
      <c r="E13" s="5" t="s">
        <v>13</v>
      </c>
    </row>
    <row r="14" spans="3:5" x14ac:dyDescent="0.3">
      <c r="C14" s="5" t="s">
        <v>29</v>
      </c>
      <c r="D14" s="5">
        <v>21</v>
      </c>
      <c r="E14" s="5" t="s">
        <v>13</v>
      </c>
    </row>
    <row r="15" spans="3:5" x14ac:dyDescent="0.3">
      <c r="C15" s="5" t="s">
        <v>30</v>
      </c>
      <c r="D15" s="5">
        <v>22</v>
      </c>
      <c r="E15" s="5" t="s">
        <v>13</v>
      </c>
    </row>
    <row r="16" spans="3:5" x14ac:dyDescent="0.3">
      <c r="C16" s="5" t="s">
        <v>31</v>
      </c>
      <c r="D16" s="5">
        <v>23</v>
      </c>
      <c r="E16" s="5" t="s">
        <v>13</v>
      </c>
    </row>
    <row r="17" spans="3:5" x14ac:dyDescent="0.3">
      <c r="C17" s="5" t="s">
        <v>32</v>
      </c>
      <c r="D17" s="5">
        <v>24</v>
      </c>
      <c r="E17" s="5" t="s">
        <v>13</v>
      </c>
    </row>
    <row r="18" spans="3:5" x14ac:dyDescent="0.3">
      <c r="C18" s="5" t="s">
        <v>33</v>
      </c>
      <c r="D18" s="5">
        <v>25</v>
      </c>
      <c r="E18" s="5" t="s">
        <v>13</v>
      </c>
    </row>
    <row r="19" spans="3:5" x14ac:dyDescent="0.3">
      <c r="C19" s="5" t="s">
        <v>34</v>
      </c>
      <c r="D19" s="5">
        <v>26</v>
      </c>
      <c r="E19" s="5" t="s">
        <v>13</v>
      </c>
    </row>
    <row r="20" spans="3:5" x14ac:dyDescent="0.3">
      <c r="C20" s="5" t="s">
        <v>35</v>
      </c>
      <c r="D20" s="5">
        <v>27</v>
      </c>
      <c r="E20" s="5" t="s">
        <v>13</v>
      </c>
    </row>
    <row r="21" spans="3:5" x14ac:dyDescent="0.3">
      <c r="C21" s="5" t="s">
        <v>36</v>
      </c>
      <c r="D21" s="5">
        <v>28</v>
      </c>
      <c r="E21" s="5" t="s">
        <v>13</v>
      </c>
    </row>
    <row r="22" spans="3:5" x14ac:dyDescent="0.3">
      <c r="C22" s="5" t="s">
        <v>37</v>
      </c>
      <c r="D22" s="5">
        <v>29</v>
      </c>
      <c r="E22" s="5" t="s">
        <v>13</v>
      </c>
    </row>
    <row r="23" spans="3:5" x14ac:dyDescent="0.3">
      <c r="C23" s="5" t="s">
        <v>38</v>
      </c>
      <c r="D23" s="5">
        <v>30</v>
      </c>
      <c r="E23" s="5" t="s">
        <v>13</v>
      </c>
    </row>
    <row r="24" spans="3:5" x14ac:dyDescent="0.3">
      <c r="C24" s="5" t="s">
        <v>39</v>
      </c>
      <c r="D24" s="5">
        <v>31</v>
      </c>
      <c r="E24" s="5" t="s">
        <v>13</v>
      </c>
    </row>
    <row r="25" spans="3:5" x14ac:dyDescent="0.3">
      <c r="C25" s="5" t="s">
        <v>40</v>
      </c>
      <c r="D25" s="5">
        <v>1</v>
      </c>
      <c r="E25" s="5" t="s">
        <v>24</v>
      </c>
    </row>
    <row r="26" spans="3:5" x14ac:dyDescent="0.3">
      <c r="C26" s="5" t="s">
        <v>41</v>
      </c>
      <c r="D26" s="5">
        <v>2</v>
      </c>
      <c r="E26" s="5" t="s">
        <v>24</v>
      </c>
    </row>
    <row r="27" spans="3:5" x14ac:dyDescent="0.3">
      <c r="C27" s="5" t="s">
        <v>42</v>
      </c>
      <c r="D27" s="5">
        <v>3</v>
      </c>
      <c r="E27" s="5" t="s">
        <v>14</v>
      </c>
    </row>
    <row r="28" spans="3:5" x14ac:dyDescent="0.3">
      <c r="C28" s="5" t="s">
        <v>43</v>
      </c>
      <c r="D28" s="5">
        <v>4</v>
      </c>
      <c r="E28" s="5" t="s">
        <v>14</v>
      </c>
    </row>
    <row r="29" spans="3:5" x14ac:dyDescent="0.3">
      <c r="C29" s="5" t="s">
        <v>44</v>
      </c>
      <c r="D29" s="5">
        <v>5</v>
      </c>
      <c r="E29" s="5" t="s">
        <v>14</v>
      </c>
    </row>
    <row r="30" spans="3:5" x14ac:dyDescent="0.3">
      <c r="C30" s="5" t="s">
        <v>45</v>
      </c>
      <c r="D30" s="5">
        <v>6</v>
      </c>
      <c r="E30" s="5" t="s">
        <v>14</v>
      </c>
    </row>
    <row r="31" spans="3:5" x14ac:dyDescent="0.3">
      <c r="C31" s="5" t="s">
        <v>46</v>
      </c>
      <c r="D31" s="5">
        <v>7</v>
      </c>
      <c r="E31" s="5" t="s">
        <v>14</v>
      </c>
    </row>
    <row r="32" spans="3:5" x14ac:dyDescent="0.3">
      <c r="C32" s="5" t="s">
        <v>47</v>
      </c>
      <c r="D32" s="5">
        <v>8</v>
      </c>
      <c r="E32" s="5" t="s">
        <v>14</v>
      </c>
    </row>
    <row r="33" spans="3:5" x14ac:dyDescent="0.3">
      <c r="C33" s="5" t="s">
        <v>48</v>
      </c>
      <c r="D33" s="5">
        <v>9</v>
      </c>
      <c r="E33" s="5" t="s">
        <v>14</v>
      </c>
    </row>
    <row r="34" spans="3:5" x14ac:dyDescent="0.3">
      <c r="C34" s="5" t="s">
        <v>49</v>
      </c>
      <c r="D34" s="5">
        <v>10</v>
      </c>
      <c r="E34" s="5" t="s">
        <v>14</v>
      </c>
    </row>
    <row r="35" spans="3:5" x14ac:dyDescent="0.3">
      <c r="C35" s="5" t="s">
        <v>50</v>
      </c>
      <c r="D35" s="5">
        <v>11</v>
      </c>
      <c r="E35" s="5" t="s">
        <v>14</v>
      </c>
    </row>
    <row r="36" spans="3:5" x14ac:dyDescent="0.3">
      <c r="C36" s="5" t="s">
        <v>51</v>
      </c>
      <c r="D36" s="5">
        <v>12</v>
      </c>
      <c r="E36" s="5" t="s">
        <v>14</v>
      </c>
    </row>
    <row r="37" spans="3:5" x14ac:dyDescent="0.3">
      <c r="C37" s="5" t="s">
        <v>52</v>
      </c>
      <c r="D37" s="5">
        <v>13</v>
      </c>
      <c r="E37" s="5" t="s">
        <v>14</v>
      </c>
    </row>
    <row r="38" spans="3:5" x14ac:dyDescent="0.3">
      <c r="C38" s="5" t="s">
        <v>53</v>
      </c>
      <c r="D38" s="5">
        <v>14</v>
      </c>
      <c r="E38" s="5" t="s">
        <v>14</v>
      </c>
    </row>
    <row r="39" spans="3:5" x14ac:dyDescent="0.3">
      <c r="C39" s="5" t="s">
        <v>54</v>
      </c>
      <c r="D39" s="5">
        <v>15</v>
      </c>
      <c r="E39" s="5" t="s">
        <v>14</v>
      </c>
    </row>
    <row r="40" spans="3:5" x14ac:dyDescent="0.3">
      <c r="C40" s="5" t="s">
        <v>55</v>
      </c>
      <c r="D40" s="5">
        <v>16</v>
      </c>
      <c r="E40" s="5" t="s">
        <v>14</v>
      </c>
    </row>
    <row r="41" spans="3:5" x14ac:dyDescent="0.3">
      <c r="C41" s="5" t="s">
        <v>56</v>
      </c>
      <c r="D41" s="5">
        <v>17</v>
      </c>
      <c r="E41" s="5" t="s">
        <v>14</v>
      </c>
    </row>
    <row r="42" spans="3:5" x14ac:dyDescent="0.3">
      <c r="C42" s="5" t="s">
        <v>57</v>
      </c>
      <c r="D42" s="5">
        <v>18</v>
      </c>
      <c r="E42" s="5" t="s">
        <v>14</v>
      </c>
    </row>
    <row r="43" spans="3:5" x14ac:dyDescent="0.3">
      <c r="C43" s="5" t="s">
        <v>58</v>
      </c>
      <c r="D43" s="5">
        <v>19</v>
      </c>
      <c r="E43" s="5" t="s">
        <v>14</v>
      </c>
    </row>
    <row r="44" spans="3:5" x14ac:dyDescent="0.3">
      <c r="C44" s="5" t="s">
        <v>59</v>
      </c>
      <c r="D44" s="5">
        <v>20</v>
      </c>
      <c r="E44" s="5" t="s">
        <v>14</v>
      </c>
    </row>
    <row r="45" spans="3:5" x14ac:dyDescent="0.3">
      <c r="C45" s="5" t="s">
        <v>60</v>
      </c>
      <c r="D45" s="5">
        <v>21</v>
      </c>
      <c r="E45" s="5" t="s">
        <v>14</v>
      </c>
    </row>
    <row r="46" spans="3:5" x14ac:dyDescent="0.3">
      <c r="C46" s="5" t="s">
        <v>61</v>
      </c>
      <c r="D46" s="5">
        <v>22</v>
      </c>
      <c r="E46" s="5" t="s">
        <v>14</v>
      </c>
    </row>
    <row r="47" spans="3:5" x14ac:dyDescent="0.3">
      <c r="C47" s="5" t="s">
        <v>62</v>
      </c>
      <c r="D47" s="5">
        <v>23</v>
      </c>
      <c r="E47" s="5" t="s">
        <v>14</v>
      </c>
    </row>
    <row r="48" spans="3:5" x14ac:dyDescent="0.3">
      <c r="C48" s="5" t="s">
        <v>63</v>
      </c>
      <c r="D48" s="5">
        <v>24</v>
      </c>
      <c r="E48" s="5" t="s">
        <v>14</v>
      </c>
    </row>
    <row r="49" spans="3:8" x14ac:dyDescent="0.3">
      <c r="C49" s="5" t="s">
        <v>64</v>
      </c>
      <c r="D49" s="5">
        <v>25</v>
      </c>
      <c r="E49" s="5" t="s">
        <v>14</v>
      </c>
    </row>
    <row r="50" spans="3:8" x14ac:dyDescent="0.3">
      <c r="C50" s="5" t="s">
        <v>65</v>
      </c>
      <c r="D50" s="5">
        <v>26</v>
      </c>
      <c r="E50" s="5" t="s">
        <v>14</v>
      </c>
    </row>
    <row r="51" spans="3:8" x14ac:dyDescent="0.3">
      <c r="C51" s="5" t="s">
        <v>66</v>
      </c>
      <c r="D51" s="5">
        <v>27</v>
      </c>
      <c r="E51" s="5" t="s">
        <v>14</v>
      </c>
    </row>
    <row r="52" spans="3:8" x14ac:dyDescent="0.3">
      <c r="C52" s="5" t="s">
        <v>67</v>
      </c>
      <c r="D52" s="5">
        <v>28</v>
      </c>
      <c r="E52" s="5" t="s">
        <v>14</v>
      </c>
      <c r="H52" s="5" t="s">
        <v>126</v>
      </c>
    </row>
    <row r="53" spans="3:8" x14ac:dyDescent="0.3">
      <c r="C53" s="5" t="s">
        <v>76</v>
      </c>
      <c r="D53" s="5">
        <v>1</v>
      </c>
      <c r="E53" s="5" t="s">
        <v>73</v>
      </c>
      <c r="H53" s="5" t="s">
        <v>125</v>
      </c>
    </row>
    <row r="54" spans="3:8" x14ac:dyDescent="0.3">
      <c r="C54" s="5" t="s">
        <v>77</v>
      </c>
      <c r="D54" s="5">
        <v>2</v>
      </c>
      <c r="E54" s="5" t="s">
        <v>73</v>
      </c>
      <c r="H54" s="5" t="s">
        <v>71</v>
      </c>
    </row>
    <row r="55" spans="3:8" x14ac:dyDescent="0.3">
      <c r="C55" s="5" t="s">
        <v>78</v>
      </c>
      <c r="D55" s="5">
        <v>3</v>
      </c>
      <c r="E55" s="5" t="s">
        <v>75</v>
      </c>
      <c r="H55" s="5" t="s">
        <v>13</v>
      </c>
    </row>
    <row r="56" spans="3:8" x14ac:dyDescent="0.3">
      <c r="C56" s="5" t="s">
        <v>79</v>
      </c>
      <c r="D56" s="5">
        <v>4</v>
      </c>
      <c r="E56" s="5" t="s">
        <v>75</v>
      </c>
      <c r="H56" s="5" t="s">
        <v>14</v>
      </c>
    </row>
    <row r="57" spans="3:8" x14ac:dyDescent="0.3">
      <c r="C57" s="5" t="s">
        <v>80</v>
      </c>
      <c r="D57" s="5">
        <v>5</v>
      </c>
      <c r="E57" s="5" t="s">
        <v>75</v>
      </c>
      <c r="H57" s="5" t="s">
        <v>118</v>
      </c>
    </row>
    <row r="58" spans="3:8" x14ac:dyDescent="0.3">
      <c r="C58" s="5" t="s">
        <v>81</v>
      </c>
      <c r="D58" s="5">
        <v>6</v>
      </c>
      <c r="E58" s="5" t="s">
        <v>75</v>
      </c>
      <c r="H58" s="5" t="s">
        <v>74</v>
      </c>
    </row>
    <row r="59" spans="3:8" x14ac:dyDescent="0.3">
      <c r="C59" s="5" t="s">
        <v>82</v>
      </c>
      <c r="D59" s="5">
        <v>7</v>
      </c>
      <c r="E59" s="5" t="s">
        <v>75</v>
      </c>
    </row>
    <row r="60" spans="3:8" x14ac:dyDescent="0.3">
      <c r="C60" s="5" t="s">
        <v>83</v>
      </c>
      <c r="D60" s="5">
        <v>8</v>
      </c>
      <c r="E60" s="5" t="s">
        <v>75</v>
      </c>
    </row>
    <row r="61" spans="3:8" x14ac:dyDescent="0.3">
      <c r="C61" s="5" t="s">
        <v>84</v>
      </c>
      <c r="D61" s="5">
        <v>9</v>
      </c>
      <c r="E61" s="5" t="s">
        <v>75</v>
      </c>
    </row>
    <row r="62" spans="3:8" x14ac:dyDescent="0.3">
      <c r="C62" s="5" t="s">
        <v>85</v>
      </c>
      <c r="D62" s="5">
        <v>10</v>
      </c>
      <c r="E62" s="5" t="s">
        <v>75</v>
      </c>
    </row>
    <row r="63" spans="3:8" x14ac:dyDescent="0.3">
      <c r="C63" s="5" t="s">
        <v>86</v>
      </c>
      <c r="D63" s="5">
        <v>11</v>
      </c>
      <c r="E63" s="5" t="s">
        <v>75</v>
      </c>
    </row>
    <row r="64" spans="3:8" x14ac:dyDescent="0.3">
      <c r="C64" s="5" t="s">
        <v>87</v>
      </c>
      <c r="D64" s="5">
        <v>12</v>
      </c>
      <c r="E64" s="5" t="s">
        <v>75</v>
      </c>
    </row>
    <row r="65" spans="3:5" x14ac:dyDescent="0.3">
      <c r="C65" s="5" t="s">
        <v>88</v>
      </c>
      <c r="D65" s="5">
        <v>13</v>
      </c>
      <c r="E65" s="5" t="s">
        <v>75</v>
      </c>
    </row>
    <row r="66" spans="3:5" x14ac:dyDescent="0.3">
      <c r="C66" s="5" t="s">
        <v>90</v>
      </c>
      <c r="D66" s="5">
        <v>14</v>
      </c>
      <c r="E66" s="5" t="s">
        <v>75</v>
      </c>
    </row>
    <row r="67" spans="3:5" x14ac:dyDescent="0.3">
      <c r="C67" s="5" t="s">
        <v>91</v>
      </c>
      <c r="D67" s="5">
        <v>15</v>
      </c>
      <c r="E67" s="5" t="s">
        <v>75</v>
      </c>
    </row>
    <row r="68" spans="3:5" x14ac:dyDescent="0.3">
      <c r="C68" s="5" t="s">
        <v>106</v>
      </c>
      <c r="D68" s="5">
        <v>16</v>
      </c>
      <c r="E68" s="5" t="s">
        <v>75</v>
      </c>
    </row>
    <row r="69" spans="3:5" x14ac:dyDescent="0.3">
      <c r="C69" s="5" t="s">
        <v>105</v>
      </c>
      <c r="D69" s="5">
        <v>17</v>
      </c>
      <c r="E69" s="5" t="s">
        <v>75</v>
      </c>
    </row>
    <row r="70" spans="3:5" x14ac:dyDescent="0.3">
      <c r="C70" s="5" t="s">
        <v>104</v>
      </c>
      <c r="D70" s="5">
        <v>18</v>
      </c>
      <c r="E70" s="5" t="s">
        <v>75</v>
      </c>
    </row>
    <row r="71" spans="3:5" x14ac:dyDescent="0.3">
      <c r="C71" s="5" t="s">
        <v>103</v>
      </c>
      <c r="D71" s="5">
        <v>19</v>
      </c>
      <c r="E71" s="5" t="s">
        <v>75</v>
      </c>
    </row>
    <row r="72" spans="3:5" x14ac:dyDescent="0.3">
      <c r="C72" s="5" t="s">
        <v>102</v>
      </c>
      <c r="D72" s="5">
        <v>20</v>
      </c>
      <c r="E72" s="5" t="s">
        <v>75</v>
      </c>
    </row>
    <row r="73" spans="3:5" x14ac:dyDescent="0.3">
      <c r="C73" s="5" t="s">
        <v>101</v>
      </c>
      <c r="D73" s="5">
        <v>21</v>
      </c>
      <c r="E73" s="5" t="s">
        <v>75</v>
      </c>
    </row>
    <row r="74" spans="3:5" x14ac:dyDescent="0.3">
      <c r="C74" s="5" t="s">
        <v>100</v>
      </c>
      <c r="D74" s="5">
        <v>22</v>
      </c>
      <c r="E74" s="5" t="s">
        <v>75</v>
      </c>
    </row>
    <row r="75" spans="3:5" x14ac:dyDescent="0.3">
      <c r="C75" s="5" t="s">
        <v>99</v>
      </c>
      <c r="D75" s="5">
        <v>23</v>
      </c>
      <c r="E75" s="5" t="s">
        <v>75</v>
      </c>
    </row>
    <row r="76" spans="3:5" x14ac:dyDescent="0.3">
      <c r="C76" s="5" t="s">
        <v>98</v>
      </c>
      <c r="D76" s="5">
        <v>24</v>
      </c>
      <c r="E76" s="5" t="s">
        <v>75</v>
      </c>
    </row>
    <row r="77" spans="3:5" x14ac:dyDescent="0.3">
      <c r="C77" s="5" t="s">
        <v>97</v>
      </c>
      <c r="D77" s="5">
        <v>25</v>
      </c>
      <c r="E77" s="5" t="s">
        <v>75</v>
      </c>
    </row>
    <row r="78" spans="3:5" x14ac:dyDescent="0.3">
      <c r="C78" s="5" t="s">
        <v>96</v>
      </c>
      <c r="D78" s="5">
        <v>26</v>
      </c>
      <c r="E78" s="5" t="s">
        <v>75</v>
      </c>
    </row>
    <row r="79" spans="3:5" x14ac:dyDescent="0.3">
      <c r="C79" s="5" t="s">
        <v>95</v>
      </c>
      <c r="D79" s="5">
        <v>27</v>
      </c>
      <c r="E79" s="5" t="s">
        <v>75</v>
      </c>
    </row>
    <row r="80" spans="3:5" x14ac:dyDescent="0.3">
      <c r="C80" s="5" t="s">
        <v>94</v>
      </c>
      <c r="D80" s="5">
        <v>28</v>
      </c>
      <c r="E80" s="5" t="s">
        <v>75</v>
      </c>
    </row>
    <row r="81" spans="3:5" x14ac:dyDescent="0.3">
      <c r="C81" s="5" t="s">
        <v>93</v>
      </c>
      <c r="D81" s="5">
        <v>29</v>
      </c>
      <c r="E81" s="5" t="s">
        <v>75</v>
      </c>
    </row>
    <row r="82" spans="3:5" x14ac:dyDescent="0.3">
      <c r="C82" s="5" t="s">
        <v>92</v>
      </c>
      <c r="D82" s="5">
        <v>30</v>
      </c>
      <c r="E82" s="5" t="s">
        <v>75</v>
      </c>
    </row>
    <row r="83" spans="3:5" x14ac:dyDescent="0.3">
      <c r="C83" s="5" t="s">
        <v>89</v>
      </c>
      <c r="D83" s="5">
        <v>31</v>
      </c>
      <c r="E83" s="5" t="s">
        <v>75</v>
      </c>
    </row>
    <row r="84" spans="3:5" x14ac:dyDescent="0.3">
      <c r="C84" s="5" t="s">
        <v>107</v>
      </c>
      <c r="D84" s="5">
        <v>1</v>
      </c>
      <c r="E84" s="5" t="s">
        <v>74</v>
      </c>
    </row>
    <row r="85" spans="3:5" x14ac:dyDescent="0.3">
      <c r="C85" s="5" t="s">
        <v>108</v>
      </c>
      <c r="D85" s="5">
        <v>2</v>
      </c>
      <c r="E85" s="5" t="s">
        <v>74</v>
      </c>
    </row>
    <row r="86" spans="3:5" x14ac:dyDescent="0.3">
      <c r="C86" s="5" t="s">
        <v>109</v>
      </c>
      <c r="D86" s="5">
        <v>3</v>
      </c>
      <c r="E86" s="5" t="s">
        <v>74</v>
      </c>
    </row>
    <row r="87" spans="3:5" x14ac:dyDescent="0.3">
      <c r="C87" s="5" t="s">
        <v>110</v>
      </c>
      <c r="D87" s="5">
        <v>4</v>
      </c>
      <c r="E87" s="5" t="s">
        <v>74</v>
      </c>
    </row>
    <row r="88" spans="3:5" x14ac:dyDescent="0.3">
      <c r="C88" s="5" t="s">
        <v>111</v>
      </c>
      <c r="D88" s="5">
        <v>5</v>
      </c>
      <c r="E88" s="5" t="s">
        <v>74</v>
      </c>
    </row>
    <row r="89" spans="3:5" x14ac:dyDescent="0.3">
      <c r="C89" s="5" t="s">
        <v>112</v>
      </c>
      <c r="D89" s="5">
        <v>6</v>
      </c>
      <c r="E89" s="5" t="s">
        <v>74</v>
      </c>
    </row>
    <row r="90" spans="3:5" x14ac:dyDescent="0.3">
      <c r="C90" s="5" t="s">
        <v>113</v>
      </c>
      <c r="D90" s="5">
        <v>7</v>
      </c>
      <c r="E90" s="5" t="s">
        <v>74</v>
      </c>
    </row>
    <row r="91" spans="3:5" x14ac:dyDescent="0.3">
      <c r="C91" s="5" t="s">
        <v>114</v>
      </c>
      <c r="D91" s="5">
        <v>8</v>
      </c>
      <c r="E91" s="5" t="s">
        <v>74</v>
      </c>
    </row>
    <row r="92" spans="3:5" x14ac:dyDescent="0.3">
      <c r="C92" s="5" t="s">
        <v>115</v>
      </c>
      <c r="D92" s="5">
        <v>9</v>
      </c>
      <c r="E92" s="5" t="s">
        <v>74</v>
      </c>
    </row>
    <row r="93" spans="3:5" x14ac:dyDescent="0.3">
      <c r="C93" s="5" t="s">
        <v>116</v>
      </c>
      <c r="D93" s="5">
        <v>10</v>
      </c>
      <c r="E93" s="5" t="s">
        <v>74</v>
      </c>
    </row>
    <row r="94" spans="3:5" x14ac:dyDescent="0.3">
      <c r="C94" s="5" t="s">
        <v>117</v>
      </c>
      <c r="D94" s="5">
        <v>11</v>
      </c>
      <c r="E94" s="5" t="s">
        <v>74</v>
      </c>
    </row>
  </sheetData>
  <sheetProtection password="CAAC" sheet="1" objects="1" scenarios="1" selectLockedCells="1"/>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O441"/>
  <sheetViews>
    <sheetView zoomScale="69" zoomScaleNormal="69" workbookViewId="0">
      <selection activeCell="J24" sqref="J24"/>
    </sheetView>
  </sheetViews>
  <sheetFormatPr baseColWidth="10" defaultRowHeight="15" customHeight="1" x14ac:dyDescent="0.3"/>
  <cols>
    <col min="1" max="1" width="11.5546875" style="44"/>
    <col min="2" max="6" width="11.5546875" style="45"/>
    <col min="7" max="7" width="11.5546875" style="45" customWidth="1"/>
    <col min="8" max="8" width="11.5546875" style="45"/>
    <col min="9" max="15" width="11.5546875" style="44"/>
    <col min="16" max="16384" width="11.5546875" style="45"/>
  </cols>
  <sheetData>
    <row r="1" spans="1:10" ht="116.25" customHeight="1" thickBot="1" x14ac:dyDescent="0.35">
      <c r="A1" s="40" t="s">
        <v>173</v>
      </c>
      <c r="B1" s="41" t="s">
        <v>141</v>
      </c>
      <c r="C1" s="42" t="s">
        <v>135</v>
      </c>
      <c r="D1" s="42" t="s">
        <v>134</v>
      </c>
      <c r="E1" s="42" t="s">
        <v>222</v>
      </c>
      <c r="F1" s="42" t="s">
        <v>140</v>
      </c>
      <c r="G1" s="42" t="s">
        <v>139</v>
      </c>
      <c r="H1" s="42" t="s">
        <v>154</v>
      </c>
      <c r="I1" s="43" t="s">
        <v>220</v>
      </c>
    </row>
    <row r="2" spans="1:10" ht="15" customHeight="1" thickBot="1" x14ac:dyDescent="0.35">
      <c r="A2" s="46"/>
      <c r="B2" s="60">
        <f>'Sauen + verworfen'!B2</f>
        <v>0</v>
      </c>
      <c r="C2" s="60">
        <f>'Sauen + verworfen'!C2</f>
        <v>0</v>
      </c>
      <c r="D2" s="60">
        <f>'Sauen + verworfen'!D2</f>
        <v>0</v>
      </c>
      <c r="E2" s="60">
        <f>'Sauen + verworfen'!E2</f>
        <v>0</v>
      </c>
      <c r="F2" s="47" t="e">
        <f>ROUND('Klassen Schweine'!E33,2)</f>
        <v>#DIV/0!</v>
      </c>
      <c r="G2" s="48" t="str">
        <f>'Sauen + verworfen'!G2</f>
        <v>FALSCH</v>
      </c>
      <c r="H2" s="49">
        <f>'Klassen Schweine'!D33</f>
        <v>0</v>
      </c>
      <c r="I2" s="227">
        <f>SUM(E2:E11)
- IF(C2="Sauen",E2,0) - IF(C2="Sauen M",E2,0)
- IF(C3="Sauen",E3,0) - IF(C3="Sauen M",E3,0)
- IF(C4="Sauen",E4,0) - IF(C4="Sauen M",E4,0)
- IF(C5="Sauen",E5,0) - IF(C5="Sauen M",E5,0)
- IF(C6="Sauen",E6,0) - IF(C6="Sauen M",E6,0)
- IF(C7="Sauen",E7,0) - IF(C7="Sauen M",E7,0)
- IF(C8="Sauen",E8,0) - IF(C8="Sauen M",E8,0)
- IF(C9="Sauen",E9,0) - IF(C9="Sauen M",E9,0)
- IF(C10="Sauen",E10,0) - IF(C10="Sauen M",E10,0)
- IF(C11="Sauen",E11,0) - IF(C11="Sauen M",E11,0)- SUM(
IF(C2="Schwein verworfen",E2,
IF(C3="Schwein verworfen",E3,
IF(C4="Schwein verworfen",E4,
IF(C5="Schwein verworfen",E5,
IF(C6="Schwein verworfen",E6,
IF(C7="Schwein verworfen",E7,
IF(C8="Schwein verworfen",E8,
IF(C9="Schwein verworfen",E9,
IF(C10="Schwein verworfen",E10,
IF(C11="Schwein verworfen",E11,0)))))))))))</f>
        <v>0</v>
      </c>
    </row>
    <row r="3" spans="1:10" ht="15" customHeight="1" x14ac:dyDescent="0.3">
      <c r="A3" s="46"/>
      <c r="B3" s="60">
        <f>'Sauen + verworfen'!B3</f>
        <v>0</v>
      </c>
      <c r="C3" s="60">
        <f>'Sauen + verworfen'!C3</f>
        <v>0</v>
      </c>
      <c r="D3" s="60">
        <f>'Sauen + verworfen'!D3</f>
        <v>0</v>
      </c>
      <c r="E3" s="60">
        <f>'Sauen + verworfen'!E3</f>
        <v>0</v>
      </c>
      <c r="F3" s="51"/>
      <c r="G3" s="48" t="str">
        <f>'Sauen + verworfen'!G3</f>
        <v>FALSCH</v>
      </c>
      <c r="H3" s="52"/>
      <c r="I3" s="53"/>
    </row>
    <row r="4" spans="1:10" ht="15" customHeight="1" x14ac:dyDescent="0.3">
      <c r="A4" s="46"/>
      <c r="B4" s="60">
        <f>'Sauen + verworfen'!B4</f>
        <v>0</v>
      </c>
      <c r="C4" s="60">
        <f>'Sauen + verworfen'!C4</f>
        <v>0</v>
      </c>
      <c r="D4" s="60">
        <f>'Sauen + verworfen'!D4</f>
        <v>0</v>
      </c>
      <c r="E4" s="60">
        <f>'Sauen + verworfen'!E4</f>
        <v>0</v>
      </c>
      <c r="F4" s="51"/>
      <c r="G4" s="48" t="str">
        <f>'Sauen + verworfen'!G4</f>
        <v>FALSCH</v>
      </c>
      <c r="H4" s="54"/>
      <c r="I4" s="53"/>
    </row>
    <row r="5" spans="1:10" ht="15" customHeight="1" x14ac:dyDescent="0.3">
      <c r="A5" s="46"/>
      <c r="B5" s="60">
        <f>'Sauen + verworfen'!B5</f>
        <v>0</v>
      </c>
      <c r="C5" s="60">
        <f>'Sauen + verworfen'!C5</f>
        <v>0</v>
      </c>
      <c r="D5" s="60">
        <f>'Sauen + verworfen'!D5</f>
        <v>0</v>
      </c>
      <c r="E5" s="60">
        <f>'Sauen + verworfen'!E5</f>
        <v>0</v>
      </c>
      <c r="F5" s="51"/>
      <c r="G5" s="48" t="str">
        <f>'Sauen + verworfen'!G5</f>
        <v>FALSCH</v>
      </c>
      <c r="H5" s="54"/>
      <c r="I5" s="53"/>
    </row>
    <row r="6" spans="1:10" ht="15" customHeight="1" x14ac:dyDescent="0.3">
      <c r="A6" s="46"/>
      <c r="B6" s="60">
        <f>'Sauen + verworfen'!B6</f>
        <v>0</v>
      </c>
      <c r="C6" s="60">
        <f>'Sauen + verworfen'!C6</f>
        <v>0</v>
      </c>
      <c r="D6" s="60">
        <f>'Sauen + verworfen'!D6</f>
        <v>0</v>
      </c>
      <c r="E6" s="60">
        <f>'Sauen + verworfen'!E6</f>
        <v>0</v>
      </c>
      <c r="F6" s="51"/>
      <c r="G6" s="48" t="str">
        <f>'Sauen + verworfen'!G6</f>
        <v>FALSCH</v>
      </c>
      <c r="H6" s="54"/>
      <c r="I6" s="53"/>
    </row>
    <row r="7" spans="1:10" ht="15" customHeight="1" x14ac:dyDescent="0.3">
      <c r="A7" s="46"/>
      <c r="B7" s="60">
        <f>'Sauen + verworfen'!B7</f>
        <v>0</v>
      </c>
      <c r="C7" s="60">
        <f>'Sauen + verworfen'!C7</f>
        <v>0</v>
      </c>
      <c r="D7" s="60">
        <f>'Sauen + verworfen'!D7</f>
        <v>0</v>
      </c>
      <c r="E7" s="60">
        <f>'Sauen + verworfen'!E7</f>
        <v>0</v>
      </c>
      <c r="F7" s="51"/>
      <c r="G7" s="48" t="str">
        <f>'Sauen + verworfen'!G7</f>
        <v>FALSCH</v>
      </c>
      <c r="H7" s="54"/>
      <c r="I7" s="53"/>
      <c r="J7" s="51"/>
    </row>
    <row r="8" spans="1:10" ht="15" customHeight="1" x14ac:dyDescent="0.3">
      <c r="A8" s="46"/>
      <c r="B8" s="60">
        <f>'Sauen + verworfen'!B8</f>
        <v>0</v>
      </c>
      <c r="C8" s="60">
        <f>'Sauen + verworfen'!C8</f>
        <v>0</v>
      </c>
      <c r="D8" s="60">
        <f>'Sauen + verworfen'!D8</f>
        <v>0</v>
      </c>
      <c r="E8" s="60">
        <f>'Sauen + verworfen'!E8</f>
        <v>0</v>
      </c>
      <c r="F8" s="51"/>
      <c r="G8" s="48" t="str">
        <f>'Sauen + verworfen'!G8</f>
        <v>FALSCH</v>
      </c>
      <c r="H8" s="54"/>
      <c r="I8" s="53"/>
    </row>
    <row r="9" spans="1:10" ht="15" customHeight="1" x14ac:dyDescent="0.3">
      <c r="A9" s="46"/>
      <c r="B9" s="60">
        <f>'Sauen + verworfen'!B9</f>
        <v>0</v>
      </c>
      <c r="C9" s="60">
        <f>'Sauen + verworfen'!C9</f>
        <v>0</v>
      </c>
      <c r="D9" s="60">
        <f>'Sauen + verworfen'!D9</f>
        <v>0</v>
      </c>
      <c r="E9" s="60">
        <f>'Sauen + verworfen'!E9</f>
        <v>0</v>
      </c>
      <c r="F9" s="51"/>
      <c r="G9" s="48" t="str">
        <f>'Sauen + verworfen'!G9</f>
        <v>FALSCH</v>
      </c>
      <c r="H9" s="54"/>
      <c r="I9" s="53"/>
    </row>
    <row r="10" spans="1:10" ht="15" customHeight="1" x14ac:dyDescent="0.3">
      <c r="A10" s="46"/>
      <c r="B10" s="60">
        <f>'Sauen + verworfen'!B10</f>
        <v>0</v>
      </c>
      <c r="C10" s="60">
        <f>'Sauen + verworfen'!C10</f>
        <v>0</v>
      </c>
      <c r="D10" s="60">
        <f>'Sauen + verworfen'!D10</f>
        <v>0</v>
      </c>
      <c r="E10" s="60">
        <f>'Sauen + verworfen'!E10</f>
        <v>0</v>
      </c>
      <c r="F10" s="54"/>
      <c r="G10" s="48" t="str">
        <f>'Sauen + verworfen'!G10</f>
        <v>FALSCH</v>
      </c>
      <c r="H10" s="55"/>
      <c r="I10" s="53"/>
    </row>
    <row r="11" spans="1:10" ht="15" customHeight="1" thickBot="1" x14ac:dyDescent="0.35">
      <c r="A11" s="56"/>
      <c r="B11" s="60">
        <f>'Sauen + verworfen'!B11</f>
        <v>0</v>
      </c>
      <c r="C11" s="60">
        <f>'Sauen + verworfen'!C11</f>
        <v>0</v>
      </c>
      <c r="D11" s="60">
        <f>'Sauen + verworfen'!D11</f>
        <v>0</v>
      </c>
      <c r="E11" s="60">
        <f>'Sauen + verworfen'!E11</f>
        <v>0</v>
      </c>
      <c r="F11" s="57"/>
      <c r="G11" s="48" t="str">
        <f>'Sauen + verworfen'!G11</f>
        <v>FALSCH</v>
      </c>
      <c r="H11" s="58"/>
      <c r="I11" s="59"/>
    </row>
    <row r="12" spans="1:10" ht="107.25" customHeight="1" thickBot="1" x14ac:dyDescent="0.35">
      <c r="A12" s="40" t="s">
        <v>174</v>
      </c>
      <c r="B12" s="41" t="s">
        <v>141</v>
      </c>
      <c r="C12" s="42" t="s">
        <v>135</v>
      </c>
      <c r="D12" s="42" t="s">
        <v>134</v>
      </c>
      <c r="E12" s="42" t="s">
        <v>222</v>
      </c>
      <c r="F12" s="42" t="s">
        <v>140</v>
      </c>
      <c r="G12" s="42" t="s">
        <v>139</v>
      </c>
      <c r="H12" s="42" t="s">
        <v>154</v>
      </c>
      <c r="I12" s="43" t="s">
        <v>220</v>
      </c>
    </row>
    <row r="13" spans="1:10" ht="15" customHeight="1" thickBot="1" x14ac:dyDescent="0.35">
      <c r="A13" s="46"/>
      <c r="B13" s="60">
        <f>'Sauen + verworfen'!B13</f>
        <v>0</v>
      </c>
      <c r="C13" s="60">
        <f>'Sauen + verworfen'!C13</f>
        <v>0</v>
      </c>
      <c r="D13" s="60">
        <f>'Sauen + verworfen'!D13</f>
        <v>0</v>
      </c>
      <c r="E13" s="60">
        <f>'Sauen + verworfen'!E13</f>
        <v>0</v>
      </c>
      <c r="F13" s="47" t="e">
        <f>ROUND('Klassen Schweine'!E66,2)</f>
        <v>#DIV/0!</v>
      </c>
      <c r="G13" s="48" t="str">
        <f>'Sauen + verworfen'!G13</f>
        <v>FALSCH</v>
      </c>
      <c r="H13" s="49">
        <f>'Klassen Schweine'!D66</f>
        <v>0</v>
      </c>
      <c r="I13" s="227">
        <f>SUM(E13:E22)
-IF(C13="Sauen",E13,0)-IF(C13="Sauen M",E13,0)
-IF(C14="Sauen",E14,0)-IF(C14="Sauen M",E14,0)
-IF(C15="Sauen",E15,0)-IF(C15="Sauen M",E15,0)
-IF(C16="Sauen",E16,0)-IF(C16="Sauen M",E16,0)
-IF(C17="Sauen",E17,0)-IF(C17="Sauen M",E17,0)
-IF(C18="Sauen",E18,0)-IF(C18="Sauen M",E18,0)
-IF(C19="Sauen",E19,0)-IF(C19="Sauen M",E19,0)
-IF(C20="Sauen",E20,0)-IF(C20="Sauen M",E20,0)
-IF(C21="Sauen",E21,0)-IF(C21="Sauen M",E21,0)
-IF(C22="Sauen",E22,0)-IF(C22="Sauen M",E22,0)-SUM(
IF(C13="Schwein verworfen",E13,
IF(C14="Schwein verworfen",E14,
IF(C15="Schwein verworfen",E15,
IF(C16="Schwein verworfen",E16,
IF(C17="Schwein verworfen",E17,
IF(C18="Schwein verworfen",E18,
IF(C19="Schwein verworfen",E19,
IF(C20="Schwein verworfen",E20,
IF(C21="Schwein verworfen",E21,
IF(C22="Schwein verworfen",E22,0)))))))))))</f>
        <v>0</v>
      </c>
    </row>
    <row r="14" spans="1:10" ht="15" customHeight="1" x14ac:dyDescent="0.3">
      <c r="A14" s="46"/>
      <c r="B14" s="60">
        <f>'Sauen + verworfen'!B14</f>
        <v>0</v>
      </c>
      <c r="C14" s="60">
        <f>'Sauen + verworfen'!C14</f>
        <v>0</v>
      </c>
      <c r="D14" s="60">
        <f>'Sauen + verworfen'!D14</f>
        <v>0</v>
      </c>
      <c r="E14" s="60">
        <f>'Sauen + verworfen'!E14</f>
        <v>0</v>
      </c>
      <c r="F14" s="51"/>
      <c r="G14" s="48" t="str">
        <f>'Sauen + verworfen'!G14</f>
        <v>FALSCH</v>
      </c>
      <c r="H14" s="52"/>
      <c r="I14" s="53"/>
    </row>
    <row r="15" spans="1:10" ht="15" customHeight="1" x14ac:dyDescent="0.3">
      <c r="A15" s="46"/>
      <c r="B15" s="60">
        <f>'Sauen + verworfen'!B15</f>
        <v>0</v>
      </c>
      <c r="C15" s="60">
        <f>'Sauen + verworfen'!C15</f>
        <v>0</v>
      </c>
      <c r="D15" s="60">
        <f>'Sauen + verworfen'!D15</f>
        <v>0</v>
      </c>
      <c r="E15" s="60">
        <f>'Sauen + verworfen'!E15</f>
        <v>0</v>
      </c>
      <c r="F15" s="51"/>
      <c r="G15" s="48" t="str">
        <f>'Sauen + verworfen'!G15</f>
        <v>FALSCH</v>
      </c>
      <c r="H15" s="54"/>
      <c r="I15" s="53"/>
    </row>
    <row r="16" spans="1:10" ht="15" customHeight="1" x14ac:dyDescent="0.3">
      <c r="A16" s="46"/>
      <c r="B16" s="60">
        <f>'Sauen + verworfen'!B16</f>
        <v>0</v>
      </c>
      <c r="C16" s="60">
        <f>'Sauen + verworfen'!C16</f>
        <v>0</v>
      </c>
      <c r="D16" s="60">
        <f>'Sauen + verworfen'!D16</f>
        <v>0</v>
      </c>
      <c r="E16" s="60">
        <f>'Sauen + verworfen'!E16</f>
        <v>0</v>
      </c>
      <c r="F16" s="51"/>
      <c r="G16" s="48" t="str">
        <f>'Sauen + verworfen'!G16</f>
        <v>FALSCH</v>
      </c>
      <c r="H16" s="54"/>
      <c r="I16" s="53"/>
    </row>
    <row r="17" spans="1:10" ht="15" customHeight="1" x14ac:dyDescent="0.3">
      <c r="A17" s="46"/>
      <c r="B17" s="60">
        <f>'Sauen + verworfen'!B17</f>
        <v>0</v>
      </c>
      <c r="C17" s="60">
        <f>'Sauen + verworfen'!C17</f>
        <v>0</v>
      </c>
      <c r="D17" s="60">
        <f>'Sauen + verworfen'!D17</f>
        <v>0</v>
      </c>
      <c r="E17" s="60">
        <f>'Sauen + verworfen'!E17</f>
        <v>0</v>
      </c>
      <c r="F17" s="51"/>
      <c r="G17" s="48" t="str">
        <f>'Sauen + verworfen'!G17</f>
        <v>FALSCH</v>
      </c>
      <c r="H17" s="54"/>
      <c r="I17" s="53"/>
    </row>
    <row r="18" spans="1:10" ht="15" customHeight="1" x14ac:dyDescent="0.3">
      <c r="A18" s="46"/>
      <c r="B18" s="60">
        <f>'Sauen + verworfen'!B18</f>
        <v>0</v>
      </c>
      <c r="C18" s="60">
        <f>'Sauen + verworfen'!C18</f>
        <v>0</v>
      </c>
      <c r="D18" s="60">
        <f>'Sauen + verworfen'!D18</f>
        <v>0</v>
      </c>
      <c r="E18" s="60">
        <f>'Sauen + verworfen'!E18</f>
        <v>0</v>
      </c>
      <c r="F18" s="51"/>
      <c r="G18" s="48" t="str">
        <f>'Sauen + verworfen'!G18</f>
        <v>FALSCH</v>
      </c>
      <c r="H18" s="54"/>
      <c r="I18" s="53"/>
    </row>
    <row r="19" spans="1:10" ht="15" customHeight="1" x14ac:dyDescent="0.3">
      <c r="A19" s="46"/>
      <c r="B19" s="60">
        <f>'Sauen + verworfen'!B19</f>
        <v>0</v>
      </c>
      <c r="C19" s="60">
        <f>'Sauen + verworfen'!C19</f>
        <v>0</v>
      </c>
      <c r="D19" s="60">
        <f>'Sauen + verworfen'!D19</f>
        <v>0</v>
      </c>
      <c r="E19" s="60">
        <f>'Sauen + verworfen'!E19</f>
        <v>0</v>
      </c>
      <c r="F19" s="51"/>
      <c r="G19" s="48" t="str">
        <f>'Sauen + verworfen'!G19</f>
        <v>FALSCH</v>
      </c>
      <c r="H19" s="54"/>
      <c r="I19" s="53"/>
    </row>
    <row r="20" spans="1:10" ht="15" customHeight="1" x14ac:dyDescent="0.3">
      <c r="A20" s="46"/>
      <c r="B20" s="60">
        <f>'Sauen + verworfen'!B20</f>
        <v>0</v>
      </c>
      <c r="C20" s="60">
        <f>'Sauen + verworfen'!C20</f>
        <v>0</v>
      </c>
      <c r="D20" s="60">
        <f>'Sauen + verworfen'!D20</f>
        <v>0</v>
      </c>
      <c r="E20" s="60">
        <f>'Sauen + verworfen'!E20</f>
        <v>0</v>
      </c>
      <c r="F20" s="51"/>
      <c r="G20" s="48" t="str">
        <f>'Sauen + verworfen'!G20</f>
        <v>FALSCH</v>
      </c>
      <c r="H20" s="54"/>
      <c r="I20" s="53"/>
    </row>
    <row r="21" spans="1:10" ht="15" customHeight="1" thickBot="1" x14ac:dyDescent="0.35">
      <c r="A21" s="46"/>
      <c r="B21" s="60">
        <f>'Sauen + verworfen'!B21</f>
        <v>0</v>
      </c>
      <c r="C21" s="60">
        <f>'Sauen + verworfen'!C21</f>
        <v>0</v>
      </c>
      <c r="D21" s="60">
        <f>'Sauen + verworfen'!D21</f>
        <v>0</v>
      </c>
      <c r="E21" s="60">
        <f>'Sauen + verworfen'!E21</f>
        <v>0</v>
      </c>
      <c r="F21" s="54"/>
      <c r="G21" s="48" t="str">
        <f>'Sauen + verworfen'!G21</f>
        <v>FALSCH</v>
      </c>
      <c r="H21" s="55"/>
      <c r="I21" s="53"/>
    </row>
    <row r="22" spans="1:10" ht="15" customHeight="1" thickBot="1" x14ac:dyDescent="0.35">
      <c r="A22" s="56"/>
      <c r="B22" s="60">
        <f>'Sauen + verworfen'!B22</f>
        <v>0</v>
      </c>
      <c r="C22" s="60">
        <f>'Sauen + verworfen'!C22</f>
        <v>0</v>
      </c>
      <c r="D22" s="60">
        <f>'Sauen + verworfen'!D22</f>
        <v>0</v>
      </c>
      <c r="E22" s="60">
        <f>'Sauen + verworfen'!E22</f>
        <v>0</v>
      </c>
      <c r="F22" s="57"/>
      <c r="G22" s="48" t="str">
        <f>'Sauen + verworfen'!G22</f>
        <v>FALSCH</v>
      </c>
      <c r="H22" s="58"/>
      <c r="I22" s="59"/>
      <c r="J22" s="43"/>
    </row>
    <row r="23" spans="1:10" ht="117.75" customHeight="1" thickBot="1" x14ac:dyDescent="0.35">
      <c r="A23" s="40" t="s">
        <v>175</v>
      </c>
      <c r="B23" s="41" t="s">
        <v>141</v>
      </c>
      <c r="C23" s="42" t="s">
        <v>135</v>
      </c>
      <c r="D23" s="42" t="s">
        <v>134</v>
      </c>
      <c r="E23" s="42" t="s">
        <v>222</v>
      </c>
      <c r="F23" s="42" t="s">
        <v>140</v>
      </c>
      <c r="G23" s="42" t="s">
        <v>139</v>
      </c>
      <c r="H23" s="42" t="s">
        <v>154</v>
      </c>
      <c r="I23" s="43" t="s">
        <v>220</v>
      </c>
      <c r="J23" s="227"/>
    </row>
    <row r="24" spans="1:10" ht="15" customHeight="1" thickBot="1" x14ac:dyDescent="0.35">
      <c r="A24" s="46"/>
      <c r="B24" s="60">
        <f>'Sauen + verworfen'!B24</f>
        <v>0</v>
      </c>
      <c r="C24" s="60">
        <f>'Sauen + verworfen'!C24</f>
        <v>0</v>
      </c>
      <c r="D24" s="60">
        <f>'Sauen + verworfen'!D24</f>
        <v>0</v>
      </c>
      <c r="E24" s="60">
        <f>'Sauen + verworfen'!E24</f>
        <v>0</v>
      </c>
      <c r="F24" s="47" t="e">
        <f>ROUND('Klassen Schweine'!E99,2)</f>
        <v>#DIV/0!</v>
      </c>
      <c r="G24" s="48" t="str">
        <f>'Sauen + verworfen'!G24</f>
        <v>FALSCH</v>
      </c>
      <c r="H24" s="49">
        <f>'Klassen Schweine'!D99</f>
        <v>0</v>
      </c>
      <c r="I24" s="227">
        <f>SUM(E24:E33)
- IF(C24="Sauen",E24,0) - IF(C24="Sauen M",E24,0)
- IF(C25="Sauen",E25,0) - IF(C25="Sauen M",E25,0)
- IF(C26="Sauen",E26,0) - IF(C26="Sauen M",E26,0)
- IF(C27="Sauen",E27,0) - IF(C27="Sauen M",E27,0)
- IF(C28="Sauen",E28,0) - IF(C28="Sauen M",E28,0)
- IF(C29="Sauen",E29,0) - IF(C29="Sauen M",E29,0)
- IF(C30="Sauen",E30,0) - IF(C30="Sauen M",E30,0)
- IF(C31="Sauen",E31,0) - IF(C31="Sauen M",E31,0)
- IF(C32="Sauen",E32,0) - IF(C32="Sauen M",E32,0)
- IF(C33="Sauen",E33,0) - IF(C33="Sauen M",E33,0)
- SUM(
  IF(C24="Schwein verworfen",E24,
  IF(C25="Schwein verworfen",E25,
  IF(C26="Schwein verworfen",E26,
  IF(C27="Schwein verworfen",E27,
  IF(C28="Schwein verworfen",E28,
  IF(C29="Schwein verworfen",E29,
  IF(C30="Schwein verworfen",E30,
  IF(C31="Schwein verworfen",E31,
  IF(C32="Schwein verworfen",E32,
  IF(C33="Schwein verworfen",E33,0)))))))))))</f>
        <v>0</v>
      </c>
      <c r="J24" s="53"/>
    </row>
    <row r="25" spans="1:10" ht="15" customHeight="1" x14ac:dyDescent="0.3">
      <c r="A25" s="46"/>
      <c r="B25" s="60">
        <f>'Sauen + verworfen'!B25</f>
        <v>0</v>
      </c>
      <c r="C25" s="60">
        <f>'Sauen + verworfen'!C25</f>
        <v>0</v>
      </c>
      <c r="D25" s="60">
        <f>'Sauen + verworfen'!D25</f>
        <v>0</v>
      </c>
      <c r="E25" s="60">
        <f>'Sauen + verworfen'!E25</f>
        <v>0</v>
      </c>
      <c r="F25" s="51"/>
      <c r="G25" s="48" t="str">
        <f>'Sauen + verworfen'!G25</f>
        <v>FALSCH</v>
      </c>
      <c r="H25" s="52"/>
      <c r="I25" s="53"/>
      <c r="J25" s="53"/>
    </row>
    <row r="26" spans="1:10" ht="15" customHeight="1" x14ac:dyDescent="0.3">
      <c r="A26" s="46"/>
      <c r="B26" s="60">
        <f>'Sauen + verworfen'!B26</f>
        <v>0</v>
      </c>
      <c r="C26" s="60">
        <f>'Sauen + verworfen'!C26</f>
        <v>0</v>
      </c>
      <c r="D26" s="60">
        <f>'Sauen + verworfen'!D26</f>
        <v>0</v>
      </c>
      <c r="E26" s="60">
        <f>'Sauen + verworfen'!E26</f>
        <v>0</v>
      </c>
      <c r="F26" s="51"/>
      <c r="G26" s="48" t="str">
        <f>'Sauen + verworfen'!G26</f>
        <v>FALSCH</v>
      </c>
      <c r="H26" s="54"/>
      <c r="I26" s="53"/>
      <c r="J26" s="53"/>
    </row>
    <row r="27" spans="1:10" ht="15" customHeight="1" x14ac:dyDescent="0.3">
      <c r="A27" s="46"/>
      <c r="B27" s="60">
        <f>'Sauen + verworfen'!B27</f>
        <v>0</v>
      </c>
      <c r="C27" s="60">
        <f>'Sauen + verworfen'!C27</f>
        <v>0</v>
      </c>
      <c r="D27" s="60">
        <f>'Sauen + verworfen'!D27</f>
        <v>0</v>
      </c>
      <c r="E27" s="60">
        <f>'Sauen + verworfen'!E27</f>
        <v>0</v>
      </c>
      <c r="F27" s="51"/>
      <c r="G27" s="48" t="str">
        <f>'Sauen + verworfen'!G27</f>
        <v>FALSCH</v>
      </c>
      <c r="H27" s="54"/>
      <c r="I27" s="53"/>
      <c r="J27" s="53"/>
    </row>
    <row r="28" spans="1:10" ht="15" customHeight="1" x14ac:dyDescent="0.3">
      <c r="A28" s="46"/>
      <c r="B28" s="60">
        <f>'Sauen + verworfen'!B28</f>
        <v>0</v>
      </c>
      <c r="C28" s="60">
        <f>'Sauen + verworfen'!C28</f>
        <v>0</v>
      </c>
      <c r="D28" s="60">
        <f>'Sauen + verworfen'!D28</f>
        <v>0</v>
      </c>
      <c r="E28" s="60">
        <f>'Sauen + verworfen'!E28</f>
        <v>0</v>
      </c>
      <c r="F28" s="51"/>
      <c r="G28" s="48" t="str">
        <f>'Sauen + verworfen'!G28</f>
        <v>FALSCH</v>
      </c>
      <c r="H28" s="54"/>
      <c r="I28" s="53"/>
      <c r="J28" s="53"/>
    </row>
    <row r="29" spans="1:10" ht="15" customHeight="1" x14ac:dyDescent="0.3">
      <c r="A29" s="46"/>
      <c r="B29" s="60">
        <f>'Sauen + verworfen'!B29</f>
        <v>0</v>
      </c>
      <c r="C29" s="60">
        <f>'Sauen + verworfen'!C29</f>
        <v>0</v>
      </c>
      <c r="D29" s="60">
        <f>'Sauen + verworfen'!D29</f>
        <v>0</v>
      </c>
      <c r="E29" s="60">
        <f>'Sauen + verworfen'!E29</f>
        <v>0</v>
      </c>
      <c r="F29" s="51"/>
      <c r="G29" s="48" t="str">
        <f>'Sauen + verworfen'!G29</f>
        <v>FALSCH</v>
      </c>
      <c r="H29" s="54"/>
      <c r="I29" s="53"/>
      <c r="J29" s="53"/>
    </row>
    <row r="30" spans="1:10" ht="15" customHeight="1" x14ac:dyDescent="0.3">
      <c r="A30" s="46"/>
      <c r="B30" s="60">
        <f>'Sauen + verworfen'!B30</f>
        <v>0</v>
      </c>
      <c r="C30" s="60">
        <f>'Sauen + verworfen'!C30</f>
        <v>0</v>
      </c>
      <c r="D30" s="60">
        <f>'Sauen + verworfen'!D30</f>
        <v>0</v>
      </c>
      <c r="E30" s="60">
        <f>'Sauen + verworfen'!E30</f>
        <v>0</v>
      </c>
      <c r="F30" s="51"/>
      <c r="G30" s="48" t="str">
        <f>'Sauen + verworfen'!G30</f>
        <v>FALSCH</v>
      </c>
      <c r="H30" s="54"/>
      <c r="I30" s="53"/>
      <c r="J30" s="53"/>
    </row>
    <row r="31" spans="1:10" ht="15" customHeight="1" x14ac:dyDescent="0.3">
      <c r="A31" s="46"/>
      <c r="B31" s="60">
        <f>'Sauen + verworfen'!B31</f>
        <v>0</v>
      </c>
      <c r="C31" s="60">
        <f>'Sauen + verworfen'!C31</f>
        <v>0</v>
      </c>
      <c r="D31" s="60">
        <f>'Sauen + verworfen'!D31</f>
        <v>0</v>
      </c>
      <c r="E31" s="60">
        <f>'Sauen + verworfen'!E31</f>
        <v>0</v>
      </c>
      <c r="F31" s="51"/>
      <c r="G31" s="48" t="str">
        <f>'Sauen + verworfen'!G31</f>
        <v>FALSCH</v>
      </c>
      <c r="H31" s="54"/>
      <c r="I31" s="53"/>
      <c r="J31" s="53"/>
    </row>
    <row r="32" spans="1:10" ht="15" customHeight="1" thickBot="1" x14ac:dyDescent="0.35">
      <c r="A32" s="46"/>
      <c r="B32" s="60">
        <f>'Sauen + verworfen'!B32</f>
        <v>0</v>
      </c>
      <c r="C32" s="60">
        <f>'Sauen + verworfen'!C32</f>
        <v>0</v>
      </c>
      <c r="D32" s="60">
        <f>'Sauen + verworfen'!D32</f>
        <v>0</v>
      </c>
      <c r="E32" s="60">
        <f>'Sauen + verworfen'!E32</f>
        <v>0</v>
      </c>
      <c r="F32" s="54"/>
      <c r="G32" s="48" t="str">
        <f>'Sauen + verworfen'!G32</f>
        <v>FALSCH</v>
      </c>
      <c r="H32" s="55"/>
      <c r="I32" s="53"/>
      <c r="J32" s="59"/>
    </row>
    <row r="33" spans="1:10" ht="15" customHeight="1" thickBot="1" x14ac:dyDescent="0.35">
      <c r="A33" s="56"/>
      <c r="B33" s="60">
        <f>'Sauen + verworfen'!B33</f>
        <v>0</v>
      </c>
      <c r="C33" s="60">
        <f>'Sauen + verworfen'!C33</f>
        <v>0</v>
      </c>
      <c r="D33" s="60">
        <f>'Sauen + verworfen'!D33</f>
        <v>0</v>
      </c>
      <c r="E33" s="60">
        <f>'Sauen + verworfen'!E33</f>
        <v>0</v>
      </c>
      <c r="F33" s="57"/>
      <c r="G33" s="48" t="str">
        <f>'Sauen + verworfen'!G33</f>
        <v>FALSCH</v>
      </c>
      <c r="H33" s="58"/>
      <c r="I33" s="59"/>
      <c r="J33" s="43"/>
    </row>
    <row r="34" spans="1:10" ht="117" customHeight="1" thickBot="1" x14ac:dyDescent="0.35">
      <c r="A34" s="40" t="s">
        <v>176</v>
      </c>
      <c r="B34" s="41" t="s">
        <v>141</v>
      </c>
      <c r="C34" s="42" t="s">
        <v>135</v>
      </c>
      <c r="D34" s="42" t="s">
        <v>134</v>
      </c>
      <c r="E34" s="42" t="s">
        <v>222</v>
      </c>
      <c r="F34" s="42" t="s">
        <v>140</v>
      </c>
      <c r="G34" s="42" t="s">
        <v>139</v>
      </c>
      <c r="H34" s="42" t="s">
        <v>154</v>
      </c>
      <c r="I34" s="43" t="s">
        <v>220</v>
      </c>
      <c r="J34" s="227"/>
    </row>
    <row r="35" spans="1:10" ht="15" customHeight="1" thickBot="1" x14ac:dyDescent="0.35">
      <c r="A35" s="46"/>
      <c r="B35" s="60">
        <f>'Sauen + verworfen'!B35</f>
        <v>0</v>
      </c>
      <c r="C35" s="60">
        <f>'Sauen + verworfen'!C35</f>
        <v>0</v>
      </c>
      <c r="D35" s="60">
        <f>'Sauen + verworfen'!D35</f>
        <v>0</v>
      </c>
      <c r="E35" s="60">
        <f>'Sauen + verworfen'!E35</f>
        <v>0</v>
      </c>
      <c r="F35" s="47" t="e">
        <f>ROUND('Klassen Schweine'!E133,2)</f>
        <v>#DIV/0!</v>
      </c>
      <c r="G35" s="48" t="str">
        <f>'Sauen + verworfen'!G35</f>
        <v>FALSCH</v>
      </c>
      <c r="H35" s="49">
        <f>'Klassen Schweine'!D133</f>
        <v>0</v>
      </c>
      <c r="I35" s="227">
        <f>SUM(E35:E44)
- IF(C35="Sauen",E35,0) - IF(C35="Sauen M",E35,0)
- IF(C36="Sauen",E36,0) - IF(C36="Sauen M",E36,0)
- IF(C37="Sauen",E37,0) - IF(C37="Sauen M",E37,0)
- IF(C38="Sauen",E38,0) - IF(C38="Sauen M",E38,0)
- IF(C39="Sauen",E39,0) - IF(C39="Sauen M",E39,0)
- IF(C40="Sauen",E40,0) - IF(C40="Sauen M",E40,0)
- IF(C41="Sauen",E41,0) - IF(C41="Sauen M",E41,0)
- IF(C42="Sauen",E42,0) - IF(C42="Sauen M",E42,0)
- IF(C43="Sauen",E43,0) - IF(C43="Sauen M",E43,0)
- IF(C44="Sauen",E44,0) - IF(C44="Sauen M",E44,0)
- SUM(
  IF(C35="Schwein verworfen",E35,
  IF(C36="Schwein verworfen",E36,
  IF(C37="Schwein verworfen",E37,
  IF(C38="Schwein verworfen",E38,
  IF(C39="Schwein verworfen",E39,
  IF(C40="Schwein verworfen",E40,
  IF(C41="Schwein verworfen",E41,
  IF(C42="Schwein verworfen",E42,
  IF(C43="Schwein verworfen",E43,
  IF(C44="Schwein verworfen",E44,0)))))))))))</f>
        <v>0</v>
      </c>
      <c r="J35" s="53"/>
    </row>
    <row r="36" spans="1:10" ht="15" customHeight="1" x14ac:dyDescent="0.3">
      <c r="A36" s="46"/>
      <c r="B36" s="60">
        <f>'Sauen + verworfen'!B36</f>
        <v>0</v>
      </c>
      <c r="C36" s="60">
        <f>'Sauen + verworfen'!C36</f>
        <v>0</v>
      </c>
      <c r="D36" s="60">
        <f>'Sauen + verworfen'!D36</f>
        <v>0</v>
      </c>
      <c r="E36" s="60">
        <f>'Sauen + verworfen'!E36</f>
        <v>0</v>
      </c>
      <c r="F36" s="51"/>
      <c r="G36" s="48" t="str">
        <f>'Sauen + verworfen'!G36</f>
        <v>FALSCH</v>
      </c>
      <c r="H36" s="52"/>
      <c r="I36" s="53"/>
      <c r="J36" s="53"/>
    </row>
    <row r="37" spans="1:10" ht="15" customHeight="1" x14ac:dyDescent="0.3">
      <c r="A37" s="46"/>
      <c r="B37" s="60">
        <f>'Sauen + verworfen'!B37</f>
        <v>0</v>
      </c>
      <c r="C37" s="60">
        <f>'Sauen + verworfen'!C37</f>
        <v>0</v>
      </c>
      <c r="D37" s="60">
        <f>'Sauen + verworfen'!D37</f>
        <v>0</v>
      </c>
      <c r="E37" s="60">
        <f>'Sauen + verworfen'!E37</f>
        <v>0</v>
      </c>
      <c r="F37" s="51"/>
      <c r="G37" s="48" t="str">
        <f>'Sauen + verworfen'!G37</f>
        <v>FALSCH</v>
      </c>
      <c r="H37" s="54"/>
      <c r="I37" s="53"/>
      <c r="J37" s="53"/>
    </row>
    <row r="38" spans="1:10" ht="15" customHeight="1" x14ac:dyDescent="0.3">
      <c r="A38" s="46"/>
      <c r="B38" s="60">
        <f>'Sauen + verworfen'!B38</f>
        <v>0</v>
      </c>
      <c r="C38" s="60">
        <f>'Sauen + verworfen'!C38</f>
        <v>0</v>
      </c>
      <c r="D38" s="60">
        <f>'Sauen + verworfen'!D38</f>
        <v>0</v>
      </c>
      <c r="E38" s="60">
        <f>'Sauen + verworfen'!E38</f>
        <v>0</v>
      </c>
      <c r="F38" s="51"/>
      <c r="G38" s="48" t="str">
        <f>'Sauen + verworfen'!G38</f>
        <v>FALSCH</v>
      </c>
      <c r="H38" s="54"/>
      <c r="I38" s="53"/>
      <c r="J38" s="53"/>
    </row>
    <row r="39" spans="1:10" ht="15" customHeight="1" x14ac:dyDescent="0.3">
      <c r="A39" s="46"/>
      <c r="B39" s="60">
        <f>'Sauen + verworfen'!B39</f>
        <v>0</v>
      </c>
      <c r="C39" s="60">
        <f>'Sauen + verworfen'!C39</f>
        <v>0</v>
      </c>
      <c r="D39" s="60">
        <f>'Sauen + verworfen'!D39</f>
        <v>0</v>
      </c>
      <c r="E39" s="60">
        <f>'Sauen + verworfen'!E39</f>
        <v>0</v>
      </c>
      <c r="F39" s="51"/>
      <c r="G39" s="48" t="str">
        <f>'Sauen + verworfen'!G39</f>
        <v>FALSCH</v>
      </c>
      <c r="H39" s="54"/>
      <c r="I39" s="53"/>
      <c r="J39" s="53"/>
    </row>
    <row r="40" spans="1:10" ht="15" customHeight="1" x14ac:dyDescent="0.3">
      <c r="A40" s="46"/>
      <c r="B40" s="60">
        <f>'Sauen + verworfen'!B40</f>
        <v>0</v>
      </c>
      <c r="C40" s="60">
        <f>'Sauen + verworfen'!C40</f>
        <v>0</v>
      </c>
      <c r="D40" s="60">
        <f>'Sauen + verworfen'!D40</f>
        <v>0</v>
      </c>
      <c r="E40" s="60">
        <f>'Sauen + verworfen'!E40</f>
        <v>0</v>
      </c>
      <c r="F40" s="51"/>
      <c r="G40" s="48" t="str">
        <f>'Sauen + verworfen'!G40</f>
        <v>FALSCH</v>
      </c>
      <c r="H40" s="54"/>
      <c r="I40" s="53"/>
      <c r="J40" s="53"/>
    </row>
    <row r="41" spans="1:10" ht="15" customHeight="1" x14ac:dyDescent="0.3">
      <c r="A41" s="46"/>
      <c r="B41" s="60">
        <f>'Sauen + verworfen'!B41</f>
        <v>0</v>
      </c>
      <c r="C41" s="60">
        <f>'Sauen + verworfen'!C41</f>
        <v>0</v>
      </c>
      <c r="D41" s="60">
        <f>'Sauen + verworfen'!D41</f>
        <v>0</v>
      </c>
      <c r="E41" s="60">
        <f>'Sauen + verworfen'!E41</f>
        <v>0</v>
      </c>
      <c r="F41" s="51"/>
      <c r="G41" s="48" t="str">
        <f>'Sauen + verworfen'!G41</f>
        <v>FALSCH</v>
      </c>
      <c r="H41" s="54"/>
      <c r="I41" s="53"/>
      <c r="J41" s="53"/>
    </row>
    <row r="42" spans="1:10" ht="15" customHeight="1" x14ac:dyDescent="0.3">
      <c r="A42" s="46"/>
      <c r="B42" s="60">
        <f>'Sauen + verworfen'!B42</f>
        <v>0</v>
      </c>
      <c r="C42" s="60">
        <f>'Sauen + verworfen'!C42</f>
        <v>0</v>
      </c>
      <c r="D42" s="60">
        <f>'Sauen + verworfen'!D42</f>
        <v>0</v>
      </c>
      <c r="E42" s="60">
        <f>'Sauen + verworfen'!E42</f>
        <v>0</v>
      </c>
      <c r="F42" s="51"/>
      <c r="G42" s="48" t="str">
        <f>'Sauen + verworfen'!G42</f>
        <v>FALSCH</v>
      </c>
      <c r="H42" s="54"/>
      <c r="I42" s="53"/>
      <c r="J42" s="53"/>
    </row>
    <row r="43" spans="1:10" ht="15" customHeight="1" thickBot="1" x14ac:dyDescent="0.35">
      <c r="A43" s="46"/>
      <c r="B43" s="60">
        <f>'Sauen + verworfen'!B43</f>
        <v>0</v>
      </c>
      <c r="C43" s="60">
        <f>'Sauen + verworfen'!C43</f>
        <v>0</v>
      </c>
      <c r="D43" s="60">
        <f>'Sauen + verworfen'!D43</f>
        <v>0</v>
      </c>
      <c r="E43" s="60">
        <f>'Sauen + verworfen'!E43</f>
        <v>0</v>
      </c>
      <c r="F43" s="54"/>
      <c r="G43" s="48" t="str">
        <f>'Sauen + verworfen'!G43</f>
        <v>FALSCH</v>
      </c>
      <c r="H43" s="55"/>
      <c r="I43" s="53"/>
      <c r="J43" s="59"/>
    </row>
    <row r="44" spans="1:10" ht="15" customHeight="1" thickBot="1" x14ac:dyDescent="0.35">
      <c r="A44" s="56"/>
      <c r="B44" s="60">
        <f>'Sauen + verworfen'!B44</f>
        <v>0</v>
      </c>
      <c r="C44" s="60">
        <f>'Sauen + verworfen'!C44</f>
        <v>0</v>
      </c>
      <c r="D44" s="60">
        <f>'Sauen + verworfen'!D44</f>
        <v>0</v>
      </c>
      <c r="E44" s="60">
        <f>'Sauen + verworfen'!E44</f>
        <v>0</v>
      </c>
      <c r="F44" s="57"/>
      <c r="G44" s="48" t="str">
        <f>'Sauen + verworfen'!G44</f>
        <v>FALSCH</v>
      </c>
      <c r="H44" s="58"/>
      <c r="I44" s="59"/>
    </row>
    <row r="45" spans="1:10" ht="117" customHeight="1" thickBot="1" x14ac:dyDescent="0.35">
      <c r="A45" s="40" t="s">
        <v>177</v>
      </c>
      <c r="B45" s="41" t="s">
        <v>141</v>
      </c>
      <c r="C45" s="42" t="s">
        <v>135</v>
      </c>
      <c r="D45" s="42" t="s">
        <v>134</v>
      </c>
      <c r="E45" s="42" t="s">
        <v>222</v>
      </c>
      <c r="F45" s="42" t="s">
        <v>140</v>
      </c>
      <c r="G45" s="42" t="s">
        <v>139</v>
      </c>
      <c r="H45" s="42" t="s">
        <v>154</v>
      </c>
      <c r="I45" s="43" t="s">
        <v>220</v>
      </c>
    </row>
    <row r="46" spans="1:10" ht="15" customHeight="1" thickBot="1" x14ac:dyDescent="0.35">
      <c r="A46" s="46"/>
      <c r="B46" s="60">
        <f>'Sauen + verworfen'!B46</f>
        <v>0</v>
      </c>
      <c r="C46" s="60">
        <f>'Sauen + verworfen'!C46</f>
        <v>0</v>
      </c>
      <c r="D46" s="60">
        <f>'Sauen + verworfen'!D46</f>
        <v>0</v>
      </c>
      <c r="E46" s="60">
        <f>'Sauen + verworfen'!E46</f>
        <v>0</v>
      </c>
      <c r="F46" s="47" t="e">
        <f>ROUND('Klassen Schweine'!E166,2)</f>
        <v>#DIV/0!</v>
      </c>
      <c r="G46" s="48" t="str">
        <f>'Sauen + verworfen'!G46</f>
        <v>FALSCH</v>
      </c>
      <c r="H46" s="49">
        <f>'Klassen Schweine'!D166</f>
        <v>0</v>
      </c>
      <c r="I46" s="227">
        <f>SUM(E46:E55)
- IF(C46="Sauen",E46,0) - IF(C46="Sauen M",E46,0)
- IF(C47="Sauen",E47,0) - IF(C47="Sauen M",E47,0)
- IF(C48="Sauen",E48,0) - IF(C48="Sauen M",E48,0)
- IF(C49="Sauen",E49,0) - IF(C49="Sauen M",E49,0)
- IF(C50="Sauen",E50,0) - IF(C50="Sauen M",E50,0)
- IF(C51="Sauen",E51,0) - IF(C51="Sauen M",E51,0)
- IF(C52="Sauen",E52,0) - IF(C52="Sauen M",E52,0)
- IF(C53="Sauen",E53,0) - IF(C53="Sauen M",E53,0)
- IF(C54="Sauen",E54,0) - IF(C54="Sauen M",E54,0)
- IF(C55="Sauen",E55,0) - IF(C55="Sauen M",E55,0)
- SUM(
  IF(C46="Schwein verworfen",E46,
  IF(C47="Schwein verworfen",E47,
  IF(C48="Schwein verworfen",E48,
  IF(C49="Schwein verworfen",E49,
  IF(C50="Schwein verworfen",E50,
  IF(C51="Schwein verworfen",E51,
  IF(C52="Schwein verworfen",E52,
  IF(C53="Schwein verworfen",E53,
  IF(C54="Schwein verworfen",E54,
  IF(C55="Schwein verworfen",E55,0)))))))))))</f>
        <v>0</v>
      </c>
    </row>
    <row r="47" spans="1:10" ht="15" customHeight="1" x14ac:dyDescent="0.3">
      <c r="A47" s="46"/>
      <c r="B47" s="60">
        <f>'Sauen + verworfen'!B47</f>
        <v>0</v>
      </c>
      <c r="C47" s="60">
        <f>'Sauen + verworfen'!C47</f>
        <v>0</v>
      </c>
      <c r="D47" s="60">
        <f>'Sauen + verworfen'!D47</f>
        <v>0</v>
      </c>
      <c r="E47" s="60">
        <f>'Sauen + verworfen'!E47</f>
        <v>0</v>
      </c>
      <c r="F47" s="51"/>
      <c r="G47" s="48" t="str">
        <f>'Sauen + verworfen'!G47</f>
        <v>FALSCH</v>
      </c>
      <c r="H47" s="52"/>
      <c r="I47" s="53"/>
    </row>
    <row r="48" spans="1:10" ht="15" customHeight="1" x14ac:dyDescent="0.3">
      <c r="A48" s="46"/>
      <c r="B48" s="60">
        <f>'Sauen + verworfen'!B48</f>
        <v>0</v>
      </c>
      <c r="C48" s="60">
        <f>'Sauen + verworfen'!C48</f>
        <v>0</v>
      </c>
      <c r="D48" s="60">
        <f>'Sauen + verworfen'!D48</f>
        <v>0</v>
      </c>
      <c r="E48" s="60">
        <f>'Sauen + verworfen'!E48</f>
        <v>0</v>
      </c>
      <c r="F48" s="51"/>
      <c r="G48" s="48" t="str">
        <f>'Sauen + verworfen'!G48</f>
        <v>FALSCH</v>
      </c>
      <c r="H48" s="54"/>
      <c r="I48" s="53"/>
    </row>
    <row r="49" spans="1:9" ht="15" customHeight="1" x14ac:dyDescent="0.3">
      <c r="A49" s="46"/>
      <c r="B49" s="60">
        <f>'Sauen + verworfen'!B49</f>
        <v>0</v>
      </c>
      <c r="C49" s="60">
        <f>'Sauen + verworfen'!C49</f>
        <v>0</v>
      </c>
      <c r="D49" s="60">
        <f>'Sauen + verworfen'!D49</f>
        <v>0</v>
      </c>
      <c r="E49" s="60">
        <f>'Sauen + verworfen'!E49</f>
        <v>0</v>
      </c>
      <c r="F49" s="51"/>
      <c r="G49" s="48" t="str">
        <f>'Sauen + verworfen'!G49</f>
        <v>FALSCH</v>
      </c>
      <c r="H49" s="54"/>
      <c r="I49" s="53"/>
    </row>
    <row r="50" spans="1:9" ht="15" customHeight="1" x14ac:dyDescent="0.3">
      <c r="A50" s="46"/>
      <c r="B50" s="60">
        <f>'Sauen + verworfen'!B50</f>
        <v>0</v>
      </c>
      <c r="C50" s="60">
        <f>'Sauen + verworfen'!C50</f>
        <v>0</v>
      </c>
      <c r="D50" s="60">
        <f>'Sauen + verworfen'!D50</f>
        <v>0</v>
      </c>
      <c r="E50" s="60">
        <f>'Sauen + verworfen'!E50</f>
        <v>0</v>
      </c>
      <c r="F50" s="51"/>
      <c r="G50" s="48" t="str">
        <f>'Sauen + verworfen'!G50</f>
        <v>FALSCH</v>
      </c>
      <c r="H50" s="54"/>
      <c r="I50" s="53"/>
    </row>
    <row r="51" spans="1:9" ht="15" customHeight="1" x14ac:dyDescent="0.3">
      <c r="A51" s="46"/>
      <c r="B51" s="60">
        <f>'Sauen + verworfen'!B51</f>
        <v>0</v>
      </c>
      <c r="C51" s="60">
        <f>'Sauen + verworfen'!C51</f>
        <v>0</v>
      </c>
      <c r="D51" s="60">
        <f>'Sauen + verworfen'!D51</f>
        <v>0</v>
      </c>
      <c r="E51" s="60">
        <f>'Sauen + verworfen'!E51</f>
        <v>0</v>
      </c>
      <c r="F51" s="51"/>
      <c r="G51" s="48" t="str">
        <f>'Sauen + verworfen'!G51</f>
        <v>FALSCH</v>
      </c>
      <c r="H51" s="54"/>
      <c r="I51" s="53"/>
    </row>
    <row r="52" spans="1:9" ht="15" customHeight="1" x14ac:dyDescent="0.3">
      <c r="A52" s="46"/>
      <c r="B52" s="60">
        <f>'Sauen + verworfen'!B52</f>
        <v>0</v>
      </c>
      <c r="C52" s="60">
        <f>'Sauen + verworfen'!C52</f>
        <v>0</v>
      </c>
      <c r="D52" s="60">
        <f>'Sauen + verworfen'!D52</f>
        <v>0</v>
      </c>
      <c r="E52" s="60">
        <f>'Sauen + verworfen'!E52</f>
        <v>0</v>
      </c>
      <c r="F52" s="51"/>
      <c r="G52" s="48" t="str">
        <f>'Sauen + verworfen'!G52</f>
        <v>FALSCH</v>
      </c>
      <c r="H52" s="54"/>
      <c r="I52" s="53"/>
    </row>
    <row r="53" spans="1:9" ht="15" customHeight="1" x14ac:dyDescent="0.3">
      <c r="A53" s="46"/>
      <c r="B53" s="60">
        <f>'Sauen + verworfen'!B53</f>
        <v>0</v>
      </c>
      <c r="C53" s="60">
        <f>'Sauen + verworfen'!C53</f>
        <v>0</v>
      </c>
      <c r="D53" s="60">
        <f>'Sauen + verworfen'!D53</f>
        <v>0</v>
      </c>
      <c r="E53" s="60">
        <f>'Sauen + verworfen'!E53</f>
        <v>0</v>
      </c>
      <c r="F53" s="51"/>
      <c r="G53" s="48" t="str">
        <f>'Sauen + verworfen'!G53</f>
        <v>FALSCH</v>
      </c>
      <c r="H53" s="54"/>
      <c r="I53" s="53"/>
    </row>
    <row r="54" spans="1:9" ht="15" customHeight="1" x14ac:dyDescent="0.3">
      <c r="A54" s="46"/>
      <c r="B54" s="60">
        <f>'Sauen + verworfen'!B54</f>
        <v>0</v>
      </c>
      <c r="C54" s="60">
        <f>'Sauen + verworfen'!C54</f>
        <v>0</v>
      </c>
      <c r="D54" s="60">
        <f>'Sauen + verworfen'!D54</f>
        <v>0</v>
      </c>
      <c r="E54" s="60">
        <f>'Sauen + verworfen'!E54</f>
        <v>0</v>
      </c>
      <c r="F54" s="54"/>
      <c r="G54" s="48" t="str">
        <f>'Sauen + verworfen'!G54</f>
        <v>FALSCH</v>
      </c>
      <c r="H54" s="55"/>
      <c r="I54" s="53"/>
    </row>
    <row r="55" spans="1:9" ht="15" customHeight="1" thickBot="1" x14ac:dyDescent="0.35">
      <c r="A55" s="56"/>
      <c r="B55" s="60">
        <f>'Sauen + verworfen'!B55</f>
        <v>0</v>
      </c>
      <c r="C55" s="60">
        <f>'Sauen + verworfen'!C55</f>
        <v>0</v>
      </c>
      <c r="D55" s="60">
        <f>'Sauen + verworfen'!D55</f>
        <v>0</v>
      </c>
      <c r="E55" s="60">
        <f>'Sauen + verworfen'!E55</f>
        <v>0</v>
      </c>
      <c r="F55" s="57"/>
      <c r="G55" s="48" t="str">
        <f>'Sauen + verworfen'!G55</f>
        <v>FALSCH</v>
      </c>
      <c r="H55" s="58"/>
      <c r="I55" s="59"/>
    </row>
    <row r="56" spans="1:9" ht="111.75" customHeight="1" thickBot="1" x14ac:dyDescent="0.35">
      <c r="A56" s="40" t="s">
        <v>178</v>
      </c>
      <c r="B56" s="41" t="s">
        <v>141</v>
      </c>
      <c r="C56" s="42" t="s">
        <v>135</v>
      </c>
      <c r="D56" s="42" t="s">
        <v>134</v>
      </c>
      <c r="E56" s="42" t="s">
        <v>222</v>
      </c>
      <c r="F56" s="42" t="s">
        <v>140</v>
      </c>
      <c r="G56" s="42" t="s">
        <v>139</v>
      </c>
      <c r="H56" s="42" t="s">
        <v>154</v>
      </c>
      <c r="I56" s="43" t="s">
        <v>220</v>
      </c>
    </row>
    <row r="57" spans="1:9" ht="15" customHeight="1" thickBot="1" x14ac:dyDescent="0.35">
      <c r="A57" s="46"/>
      <c r="B57" s="60">
        <f>'Sauen + verworfen'!B57</f>
        <v>0</v>
      </c>
      <c r="C57" s="60">
        <f>'Sauen + verworfen'!C57</f>
        <v>0</v>
      </c>
      <c r="D57" s="60">
        <f>'Sauen + verworfen'!D57</f>
        <v>0</v>
      </c>
      <c r="E57" s="60">
        <f>'Sauen + verworfen'!E57</f>
        <v>0</v>
      </c>
      <c r="F57" s="47" t="e">
        <f>ROUND('Klassen Schweine'!E199,2)</f>
        <v>#DIV/0!</v>
      </c>
      <c r="G57" s="48" t="str">
        <f>'Sauen + verworfen'!G57</f>
        <v>FALSCH</v>
      </c>
      <c r="H57" s="49">
        <f>'Klassen Schweine'!D199</f>
        <v>0</v>
      </c>
      <c r="I57" s="227">
        <f>SUM(E57:E66)
- IF(C57="Sauen",E57,0) - IF(C57="Sauen M",E57,0)
- IF(C58="Sauen",E58,0) - IF(C58="Sauen M",E58,0)
- IF(C59="Sauen",E59,0) - IF(C59="Sauen M",E59,0)
- IF(C60="Sauen",E60,0) - IF(C60="Sauen M",E60,0)
- IF(C61="Sauen",E61,0) - IF(C61="Sauen M",E61,0)
- IF(C62="Sauen",E62,0) - IF(C62="Sauen M",E62,0)
- IF(C63="Sauen",E63,0) - IF(C63="Sauen M",E63,0)
- IF(C64="Sauen",E64,0) - IF(C64="Sauen M",E64,0)
- IF(C65="Sauen",E65,0) - IF(C65="Sauen M",E65,0)
- IF(C66="Sauen",E66,0) - IF(C66="Sauen M",E66,0)
- SUM(
  IF(C57="Schwein verworfen",E57,
  IF(C58="Schwein verworfen",E58,
  IF(C59="Schwein verworfen",E59,
  IF(C60="Schwein verworfen",E60,
  IF(C61="Schwein verworfen",E61,
  IF(C62="Schwein verworfen",E62,
  IF(C63="Schwein verworfen",E63,
  IF(C64="Schwein verworfen",E64,
  IF(C65="Schwein verworfen",E65,
  IF(C66="Schwein verworfen",E66,0)))))))))))</f>
        <v>0</v>
      </c>
    </row>
    <row r="58" spans="1:9" ht="15" customHeight="1" x14ac:dyDescent="0.3">
      <c r="A58" s="46"/>
      <c r="B58" s="60">
        <f>'Sauen + verworfen'!B58</f>
        <v>0</v>
      </c>
      <c r="C58" s="60">
        <f>'Sauen + verworfen'!C58</f>
        <v>0</v>
      </c>
      <c r="D58" s="60">
        <f>'Sauen + verworfen'!D58</f>
        <v>0</v>
      </c>
      <c r="E58" s="60">
        <f>'Sauen + verworfen'!E58</f>
        <v>0</v>
      </c>
      <c r="F58" s="51"/>
      <c r="G58" s="48" t="str">
        <f>'Sauen + verworfen'!G58</f>
        <v>FALSCH</v>
      </c>
      <c r="H58" s="52"/>
      <c r="I58" s="53"/>
    </row>
    <row r="59" spans="1:9" ht="15" customHeight="1" x14ac:dyDescent="0.3">
      <c r="A59" s="46"/>
      <c r="B59" s="60">
        <f>'Sauen + verworfen'!B59</f>
        <v>0</v>
      </c>
      <c r="C59" s="60">
        <f>'Sauen + verworfen'!C59</f>
        <v>0</v>
      </c>
      <c r="D59" s="60">
        <f>'Sauen + verworfen'!D59</f>
        <v>0</v>
      </c>
      <c r="E59" s="60">
        <f>'Sauen + verworfen'!E59</f>
        <v>0</v>
      </c>
      <c r="F59" s="51"/>
      <c r="G59" s="48" t="str">
        <f>'Sauen + verworfen'!G59</f>
        <v>FALSCH</v>
      </c>
      <c r="H59" s="54"/>
      <c r="I59" s="53"/>
    </row>
    <row r="60" spans="1:9" ht="15" customHeight="1" x14ac:dyDescent="0.3">
      <c r="A60" s="46"/>
      <c r="B60" s="60">
        <f>'Sauen + verworfen'!B60</f>
        <v>0</v>
      </c>
      <c r="C60" s="60">
        <f>'Sauen + verworfen'!C60</f>
        <v>0</v>
      </c>
      <c r="D60" s="60">
        <f>'Sauen + verworfen'!D60</f>
        <v>0</v>
      </c>
      <c r="E60" s="60">
        <f>'Sauen + verworfen'!E60</f>
        <v>0</v>
      </c>
      <c r="F60" s="51"/>
      <c r="G60" s="48" t="str">
        <f>'Sauen + verworfen'!G60</f>
        <v>FALSCH</v>
      </c>
      <c r="H60" s="54"/>
      <c r="I60" s="53"/>
    </row>
    <row r="61" spans="1:9" ht="15" customHeight="1" x14ac:dyDescent="0.3">
      <c r="A61" s="46"/>
      <c r="B61" s="60">
        <f>'Sauen + verworfen'!B61</f>
        <v>0</v>
      </c>
      <c r="C61" s="60">
        <f>'Sauen + verworfen'!C61</f>
        <v>0</v>
      </c>
      <c r="D61" s="60">
        <f>'Sauen + verworfen'!D61</f>
        <v>0</v>
      </c>
      <c r="E61" s="60">
        <f>'Sauen + verworfen'!E61</f>
        <v>0</v>
      </c>
      <c r="F61" s="51"/>
      <c r="G61" s="48" t="str">
        <f>'Sauen + verworfen'!G61</f>
        <v>FALSCH</v>
      </c>
      <c r="H61" s="54"/>
      <c r="I61" s="53"/>
    </row>
    <row r="62" spans="1:9" ht="15" customHeight="1" x14ac:dyDescent="0.3">
      <c r="A62" s="46"/>
      <c r="B62" s="60">
        <f>'Sauen + verworfen'!B62</f>
        <v>0</v>
      </c>
      <c r="C62" s="60">
        <f>'Sauen + verworfen'!C62</f>
        <v>0</v>
      </c>
      <c r="D62" s="60">
        <f>'Sauen + verworfen'!D62</f>
        <v>0</v>
      </c>
      <c r="E62" s="60">
        <f>'Sauen + verworfen'!E62</f>
        <v>0</v>
      </c>
      <c r="F62" s="51"/>
      <c r="G62" s="48" t="str">
        <f>'Sauen + verworfen'!G62</f>
        <v>FALSCH</v>
      </c>
      <c r="H62" s="54"/>
      <c r="I62" s="53"/>
    </row>
    <row r="63" spans="1:9" ht="15" customHeight="1" x14ac:dyDescent="0.3">
      <c r="A63" s="46"/>
      <c r="B63" s="60">
        <f>'Sauen + verworfen'!B63</f>
        <v>0</v>
      </c>
      <c r="C63" s="60">
        <f>'Sauen + verworfen'!C63</f>
        <v>0</v>
      </c>
      <c r="D63" s="60">
        <f>'Sauen + verworfen'!D63</f>
        <v>0</v>
      </c>
      <c r="E63" s="60">
        <f>'Sauen + verworfen'!E63</f>
        <v>0</v>
      </c>
      <c r="F63" s="51"/>
      <c r="G63" s="48" t="str">
        <f>'Sauen + verworfen'!G63</f>
        <v>FALSCH</v>
      </c>
      <c r="H63" s="54"/>
      <c r="I63" s="53"/>
    </row>
    <row r="64" spans="1:9" ht="15" customHeight="1" x14ac:dyDescent="0.3">
      <c r="A64" s="46"/>
      <c r="B64" s="60">
        <f>'Sauen + verworfen'!B64</f>
        <v>0</v>
      </c>
      <c r="C64" s="60">
        <f>'Sauen + verworfen'!C64</f>
        <v>0</v>
      </c>
      <c r="D64" s="60">
        <f>'Sauen + verworfen'!D64</f>
        <v>0</v>
      </c>
      <c r="E64" s="60">
        <f>'Sauen + verworfen'!E64</f>
        <v>0</v>
      </c>
      <c r="F64" s="51"/>
      <c r="G64" s="48" t="str">
        <f>'Sauen + verworfen'!G64</f>
        <v>FALSCH</v>
      </c>
      <c r="H64" s="54"/>
      <c r="I64" s="53"/>
    </row>
    <row r="65" spans="1:9" ht="15" customHeight="1" x14ac:dyDescent="0.3">
      <c r="A65" s="46"/>
      <c r="B65" s="60">
        <f>'Sauen + verworfen'!B65</f>
        <v>0</v>
      </c>
      <c r="C65" s="60">
        <f>'Sauen + verworfen'!C65</f>
        <v>0</v>
      </c>
      <c r="D65" s="60">
        <f>'Sauen + verworfen'!D65</f>
        <v>0</v>
      </c>
      <c r="E65" s="60">
        <f>'Sauen + verworfen'!E65</f>
        <v>0</v>
      </c>
      <c r="F65" s="54"/>
      <c r="G65" s="48" t="str">
        <f>'Sauen + verworfen'!G65</f>
        <v>FALSCH</v>
      </c>
      <c r="H65" s="55"/>
      <c r="I65" s="53"/>
    </row>
    <row r="66" spans="1:9" ht="15" customHeight="1" thickBot="1" x14ac:dyDescent="0.35">
      <c r="A66" s="56"/>
      <c r="B66" s="60">
        <f>'Sauen + verworfen'!B66</f>
        <v>0</v>
      </c>
      <c r="C66" s="60">
        <f>'Sauen + verworfen'!C66</f>
        <v>0</v>
      </c>
      <c r="D66" s="60">
        <f>'Sauen + verworfen'!D66</f>
        <v>0</v>
      </c>
      <c r="E66" s="60">
        <f>'Sauen + verworfen'!E66</f>
        <v>0</v>
      </c>
      <c r="F66" s="57"/>
      <c r="G66" s="48" t="str">
        <f>'Sauen + verworfen'!G66</f>
        <v>FALSCH</v>
      </c>
      <c r="H66" s="58"/>
      <c r="I66" s="59"/>
    </row>
    <row r="67" spans="1:9" ht="114.75" customHeight="1" thickBot="1" x14ac:dyDescent="0.35">
      <c r="A67" s="40" t="s">
        <v>179</v>
      </c>
      <c r="B67" s="41" t="s">
        <v>141</v>
      </c>
      <c r="C67" s="42" t="s">
        <v>135</v>
      </c>
      <c r="D67" s="42" t="s">
        <v>134</v>
      </c>
      <c r="E67" s="42" t="s">
        <v>222</v>
      </c>
      <c r="F67" s="42" t="s">
        <v>140</v>
      </c>
      <c r="G67" s="42" t="s">
        <v>139</v>
      </c>
      <c r="H67" s="42" t="s">
        <v>154</v>
      </c>
      <c r="I67" s="43"/>
    </row>
    <row r="68" spans="1:9" ht="15" customHeight="1" thickBot="1" x14ac:dyDescent="0.35">
      <c r="A68" s="46"/>
      <c r="B68" s="60">
        <f>'Sauen + verworfen'!B68</f>
        <v>0</v>
      </c>
      <c r="C68" s="60">
        <f>'Sauen + verworfen'!C68</f>
        <v>0</v>
      </c>
      <c r="D68" s="60">
        <f>'Sauen + verworfen'!D68</f>
        <v>0</v>
      </c>
      <c r="E68" s="60">
        <f>'Sauen + verworfen'!E68</f>
        <v>0</v>
      </c>
      <c r="F68" s="47" t="e">
        <f>ROUND('Klassen Schweine'!E233,2)</f>
        <v>#DIV/0!</v>
      </c>
      <c r="G68" s="48" t="str">
        <f>'Sauen + verworfen'!G68</f>
        <v>FALSCH</v>
      </c>
      <c r="H68" s="49">
        <f>'Klassen Schweine'!D233</f>
        <v>0</v>
      </c>
      <c r="I68" s="227">
        <f>SUM(E68:E77)
- IF(C68="Sauen",E68,0) - IF(C68="Sauen M",E68,0)
- IF(C69="Sauen",E69,0) - IF(C69="Sauen M",E69,0)
- IF(C70="Sauen",E70,0) - IF(C70="Sauen M",E70,0)
- IF(C71="Sauen",E71,0) - IF(C71="Sauen M",E71,0)
- IF(C72="Sauen",E72,0) - IF(C72="Sauen M",E72,0)
- IF(C73="Sauen",E73,0) - IF(C73="Sauen M",E73,0)
- IF(C74="Sauen",E74,0) - IF(C74="Sauen M",E74,0)
- IF(C75="Sauen",E75,0) - IF(C75="Sauen M",E75,0)
- IF(C76="Sauen",E76,0) - IF(C76="Sauen M",E76,0)
- IF(C77="Sauen",E77,0) - IF(C77="Sauen M",E77,0)
- SUM(
  IF(C68="Schwein verworfen",E68,
  IF(C69="Schwein verworfen",E69,
  IF(C70="Schwein verworfen",E70,
  IF(C71="Schwein verworfen",E71,
  IF(C72="Schwein verworfen",E72,
  IF(C73="Schwein verworfen",E73,
  IF(C74="Schwein verworfen",E74,
  IF(C75="Schwein verworfen",E75,
  IF(C76="Schwein verworfen",E76,
  IF(C77="Schwein verworfen",E77,0)))))))))))</f>
        <v>0</v>
      </c>
    </row>
    <row r="69" spans="1:9" ht="15" customHeight="1" x14ac:dyDescent="0.3">
      <c r="A69" s="46"/>
      <c r="B69" s="60">
        <f>'Sauen + verworfen'!B69</f>
        <v>0</v>
      </c>
      <c r="C69" s="60">
        <f>'Sauen + verworfen'!C69</f>
        <v>0</v>
      </c>
      <c r="D69" s="60">
        <f>'Sauen + verworfen'!D69</f>
        <v>0</v>
      </c>
      <c r="E69" s="60">
        <f>'Sauen + verworfen'!E69</f>
        <v>0</v>
      </c>
      <c r="F69" s="51"/>
      <c r="G69" s="48" t="str">
        <f>'Sauen + verworfen'!G69</f>
        <v>FALSCH</v>
      </c>
      <c r="H69" s="52"/>
      <c r="I69" s="53"/>
    </row>
    <row r="70" spans="1:9" ht="15" customHeight="1" x14ac:dyDescent="0.3">
      <c r="A70" s="46"/>
      <c r="B70" s="60">
        <f>'Sauen + verworfen'!B70</f>
        <v>0</v>
      </c>
      <c r="C70" s="60">
        <f>'Sauen + verworfen'!C70</f>
        <v>0</v>
      </c>
      <c r="D70" s="60">
        <f>'Sauen + verworfen'!D70</f>
        <v>0</v>
      </c>
      <c r="E70" s="60">
        <f>'Sauen + verworfen'!E70</f>
        <v>0</v>
      </c>
      <c r="F70" s="51"/>
      <c r="G70" s="48" t="str">
        <f>'Sauen + verworfen'!G70</f>
        <v>FALSCH</v>
      </c>
      <c r="H70" s="54"/>
      <c r="I70" s="53"/>
    </row>
    <row r="71" spans="1:9" ht="15" customHeight="1" x14ac:dyDescent="0.3">
      <c r="A71" s="46"/>
      <c r="B71" s="60">
        <f>'Sauen + verworfen'!B71</f>
        <v>0</v>
      </c>
      <c r="C71" s="60">
        <f>'Sauen + verworfen'!C71</f>
        <v>0</v>
      </c>
      <c r="D71" s="60">
        <f>'Sauen + verworfen'!D71</f>
        <v>0</v>
      </c>
      <c r="E71" s="60">
        <f>'Sauen + verworfen'!E71</f>
        <v>0</v>
      </c>
      <c r="F71" s="51"/>
      <c r="G71" s="48" t="str">
        <f>'Sauen + verworfen'!G71</f>
        <v>FALSCH</v>
      </c>
      <c r="H71" s="54"/>
      <c r="I71" s="53"/>
    </row>
    <row r="72" spans="1:9" ht="15" customHeight="1" x14ac:dyDescent="0.3">
      <c r="A72" s="46"/>
      <c r="B72" s="60">
        <f>'Sauen + verworfen'!B72</f>
        <v>0</v>
      </c>
      <c r="C72" s="60">
        <f>'Sauen + verworfen'!C72</f>
        <v>0</v>
      </c>
      <c r="D72" s="60">
        <f>'Sauen + verworfen'!D72</f>
        <v>0</v>
      </c>
      <c r="E72" s="60">
        <f>'Sauen + verworfen'!E72</f>
        <v>0</v>
      </c>
      <c r="F72" s="51"/>
      <c r="G72" s="48" t="str">
        <f>'Sauen + verworfen'!G72</f>
        <v>FALSCH</v>
      </c>
      <c r="H72" s="54"/>
      <c r="I72" s="53"/>
    </row>
    <row r="73" spans="1:9" ht="15" customHeight="1" x14ac:dyDescent="0.3">
      <c r="A73" s="46"/>
      <c r="B73" s="60">
        <f>'Sauen + verworfen'!B73</f>
        <v>0</v>
      </c>
      <c r="C73" s="60">
        <f>'Sauen + verworfen'!C73</f>
        <v>0</v>
      </c>
      <c r="D73" s="60">
        <f>'Sauen + verworfen'!D73</f>
        <v>0</v>
      </c>
      <c r="E73" s="60">
        <f>'Sauen + verworfen'!E73</f>
        <v>0</v>
      </c>
      <c r="F73" s="51"/>
      <c r="G73" s="48" t="str">
        <f>'Sauen + verworfen'!G73</f>
        <v>FALSCH</v>
      </c>
      <c r="H73" s="54"/>
      <c r="I73" s="53"/>
    </row>
    <row r="74" spans="1:9" ht="15" customHeight="1" x14ac:dyDescent="0.3">
      <c r="A74" s="46"/>
      <c r="B74" s="60">
        <f>'Sauen + verworfen'!B74</f>
        <v>0</v>
      </c>
      <c r="C74" s="60">
        <f>'Sauen + verworfen'!C74</f>
        <v>0</v>
      </c>
      <c r="D74" s="60">
        <f>'Sauen + verworfen'!D74</f>
        <v>0</v>
      </c>
      <c r="E74" s="60">
        <f>'Sauen + verworfen'!E74</f>
        <v>0</v>
      </c>
      <c r="F74" s="51"/>
      <c r="G74" s="48" t="str">
        <f>'Sauen + verworfen'!G74</f>
        <v>FALSCH</v>
      </c>
      <c r="H74" s="54"/>
      <c r="I74" s="53"/>
    </row>
    <row r="75" spans="1:9" ht="15" customHeight="1" x14ac:dyDescent="0.3">
      <c r="A75" s="46"/>
      <c r="B75" s="60">
        <f>'Sauen + verworfen'!B75</f>
        <v>0</v>
      </c>
      <c r="C75" s="60">
        <f>'Sauen + verworfen'!C75</f>
        <v>0</v>
      </c>
      <c r="D75" s="60">
        <f>'Sauen + verworfen'!D75</f>
        <v>0</v>
      </c>
      <c r="E75" s="60">
        <f>'Sauen + verworfen'!E75</f>
        <v>0</v>
      </c>
      <c r="F75" s="51"/>
      <c r="G75" s="48" t="str">
        <f>'Sauen + verworfen'!G75</f>
        <v>FALSCH</v>
      </c>
      <c r="H75" s="54"/>
      <c r="I75" s="53"/>
    </row>
    <row r="76" spans="1:9" ht="15" customHeight="1" x14ac:dyDescent="0.3">
      <c r="A76" s="46"/>
      <c r="B76" s="60">
        <f>'Sauen + verworfen'!B76</f>
        <v>0</v>
      </c>
      <c r="C76" s="60">
        <f>'Sauen + verworfen'!C76</f>
        <v>0</v>
      </c>
      <c r="D76" s="60">
        <f>'Sauen + verworfen'!D76</f>
        <v>0</v>
      </c>
      <c r="E76" s="60">
        <f>'Sauen + verworfen'!E76</f>
        <v>0</v>
      </c>
      <c r="F76" s="54"/>
      <c r="G76" s="48" t="str">
        <f>'Sauen + verworfen'!G76</f>
        <v>FALSCH</v>
      </c>
      <c r="H76" s="55"/>
      <c r="I76" s="53"/>
    </row>
    <row r="77" spans="1:9" ht="15" customHeight="1" thickBot="1" x14ac:dyDescent="0.35">
      <c r="A77" s="56"/>
      <c r="B77" s="60">
        <f>'Sauen + verworfen'!B77</f>
        <v>0</v>
      </c>
      <c r="C77" s="60">
        <f>'Sauen + verworfen'!C77</f>
        <v>0</v>
      </c>
      <c r="D77" s="60">
        <f>'Sauen + verworfen'!D77</f>
        <v>0</v>
      </c>
      <c r="E77" s="60">
        <f>'Sauen + verworfen'!E77</f>
        <v>0</v>
      </c>
      <c r="F77" s="57"/>
      <c r="G77" s="48" t="str">
        <f>'Sauen + verworfen'!G77</f>
        <v>FALSCH</v>
      </c>
      <c r="H77" s="58"/>
      <c r="I77" s="59"/>
    </row>
    <row r="78" spans="1:9" ht="107.25" customHeight="1" thickBot="1" x14ac:dyDescent="0.35">
      <c r="A78" s="40" t="s">
        <v>180</v>
      </c>
      <c r="B78" s="41" t="s">
        <v>141</v>
      </c>
      <c r="C78" s="42" t="s">
        <v>135</v>
      </c>
      <c r="D78" s="42" t="s">
        <v>134</v>
      </c>
      <c r="E78" s="42" t="s">
        <v>222</v>
      </c>
      <c r="F78" s="42" t="s">
        <v>140</v>
      </c>
      <c r="G78" s="42" t="s">
        <v>139</v>
      </c>
      <c r="H78" s="42" t="s">
        <v>154</v>
      </c>
      <c r="I78" s="43"/>
    </row>
    <row r="79" spans="1:9" ht="15" customHeight="1" thickBot="1" x14ac:dyDescent="0.35">
      <c r="A79" s="46"/>
      <c r="B79" s="60">
        <f>'Sauen + verworfen'!B79</f>
        <v>0</v>
      </c>
      <c r="C79" s="60">
        <f>'Sauen + verworfen'!C79</f>
        <v>0</v>
      </c>
      <c r="D79" s="60">
        <f>'Sauen + verworfen'!D79</f>
        <v>0</v>
      </c>
      <c r="E79" s="60">
        <f>'Sauen + verworfen'!E79</f>
        <v>0</v>
      </c>
      <c r="F79" s="47" t="e">
        <f>ROUND('Klassen Schweine'!E266,2)</f>
        <v>#DIV/0!</v>
      </c>
      <c r="G79" s="48" t="str">
        <f>'Sauen + verworfen'!G79</f>
        <v>FALSCH</v>
      </c>
      <c r="H79" s="49">
        <f>'Klassen Schweine'!D266</f>
        <v>0</v>
      </c>
      <c r="I79" s="227">
        <f t="shared" ref="I79:I112" si="0">SUM(E79:E88)
- IF(C79="Sauen",E79,0) - IF(C79="Sauen M",E79,0)
- IF(C80="Sauen",E80,0) - IF(C80="Sauen M",E80,0)
- IF(C81="Sauen",E81,0) - IF(C81="Sauen M",E81,0)
- IF(C82="Sauen",E82,0) - IF(C82="Sauen M",E82,0)
- IF(C83="Sauen",E83,0) - IF(C83="Sauen M",E83,0)
- IF(C84="Sauen",E84,0) - IF(C84="Sauen M",E84,0)
- IF(C85="Sauen",E85,0) - IF(C85="Sauen M",E85,0)
- IF(C86="Sauen",E86,0) - IF(C86="Sauen M",E86,0)
- IF(C87="Sauen",E87,0) - IF(C87="Sauen M",E87,0)
- IF(C88="Sauen",E88,0) - IF(C88="Sauen M",E88,0)
- SUM(
  IF(C79="Schwein verworfen",E79,
  IF(C80="Schwein verworfen",E80,
  IF(C81="Schwein verworfen",E81,
  IF(C82="Schwein verworfen",E82,
  IF(C83="Schwein verworfen",E83,
  IF(C84="Schwein verworfen",E84,
  IF(C85="Schwein verworfen",E85,
  IF(C86="Schwein verworfen",E86,
  IF(C87="Schwein verworfen",E87,
  IF(C88="Schwein verworfen",E88,0)))))))))))</f>
        <v>0</v>
      </c>
    </row>
    <row r="80" spans="1:9" ht="15" customHeight="1" x14ac:dyDescent="0.3">
      <c r="A80" s="46"/>
      <c r="B80" s="60">
        <f>'Sauen + verworfen'!B80</f>
        <v>0</v>
      </c>
      <c r="C80" s="60">
        <f>'Sauen + verworfen'!C80</f>
        <v>0</v>
      </c>
      <c r="D80" s="60">
        <f>'Sauen + verworfen'!D80</f>
        <v>0</v>
      </c>
      <c r="E80" s="60">
        <f>'Sauen + verworfen'!E80</f>
        <v>0</v>
      </c>
      <c r="F80" s="51"/>
      <c r="G80" s="48" t="str">
        <f>'Sauen + verworfen'!G80</f>
        <v>FALSCH</v>
      </c>
      <c r="H80" s="52"/>
      <c r="I80" s="53"/>
    </row>
    <row r="81" spans="1:9" ht="15" customHeight="1" x14ac:dyDescent="0.3">
      <c r="A81" s="46"/>
      <c r="B81" s="60">
        <f>'Sauen + verworfen'!B81</f>
        <v>0</v>
      </c>
      <c r="C81" s="60">
        <f>'Sauen + verworfen'!C81</f>
        <v>0</v>
      </c>
      <c r="D81" s="60">
        <f>'Sauen + verworfen'!D81</f>
        <v>0</v>
      </c>
      <c r="E81" s="60">
        <f>'Sauen + verworfen'!E81</f>
        <v>0</v>
      </c>
      <c r="F81" s="51"/>
      <c r="G81" s="48" t="str">
        <f>'Sauen + verworfen'!G81</f>
        <v>FALSCH</v>
      </c>
      <c r="H81" s="54"/>
      <c r="I81" s="53"/>
    </row>
    <row r="82" spans="1:9" ht="15" customHeight="1" x14ac:dyDescent="0.3">
      <c r="A82" s="46"/>
      <c r="B82" s="60">
        <f>'Sauen + verworfen'!B82</f>
        <v>0</v>
      </c>
      <c r="C82" s="60">
        <f>'Sauen + verworfen'!C82</f>
        <v>0</v>
      </c>
      <c r="D82" s="60">
        <f>'Sauen + verworfen'!D82</f>
        <v>0</v>
      </c>
      <c r="E82" s="60">
        <f>'Sauen + verworfen'!E82</f>
        <v>0</v>
      </c>
      <c r="F82" s="51"/>
      <c r="G82" s="48" t="str">
        <f>'Sauen + verworfen'!G82</f>
        <v>FALSCH</v>
      </c>
      <c r="H82" s="54"/>
      <c r="I82" s="53"/>
    </row>
    <row r="83" spans="1:9" ht="15" customHeight="1" x14ac:dyDescent="0.3">
      <c r="A83" s="46"/>
      <c r="B83" s="60">
        <f>'Sauen + verworfen'!B83</f>
        <v>0</v>
      </c>
      <c r="C83" s="60">
        <f>'Sauen + verworfen'!C83</f>
        <v>0</v>
      </c>
      <c r="D83" s="60">
        <f>'Sauen + verworfen'!D83</f>
        <v>0</v>
      </c>
      <c r="E83" s="60">
        <f>'Sauen + verworfen'!E83</f>
        <v>0</v>
      </c>
      <c r="F83" s="51"/>
      <c r="G83" s="48" t="str">
        <f>'Sauen + verworfen'!G83</f>
        <v>FALSCH</v>
      </c>
      <c r="H83" s="54"/>
      <c r="I83" s="53"/>
    </row>
    <row r="84" spans="1:9" ht="15" customHeight="1" x14ac:dyDescent="0.3">
      <c r="A84" s="46"/>
      <c r="B84" s="60">
        <f>'Sauen + verworfen'!B84</f>
        <v>0</v>
      </c>
      <c r="C84" s="60">
        <f>'Sauen + verworfen'!C84</f>
        <v>0</v>
      </c>
      <c r="D84" s="60">
        <f>'Sauen + verworfen'!D84</f>
        <v>0</v>
      </c>
      <c r="E84" s="60">
        <f>'Sauen + verworfen'!E84</f>
        <v>0</v>
      </c>
      <c r="F84" s="51"/>
      <c r="G84" s="48" t="str">
        <f>'Sauen + verworfen'!G84</f>
        <v>FALSCH</v>
      </c>
      <c r="H84" s="54"/>
      <c r="I84" s="53"/>
    </row>
    <row r="85" spans="1:9" ht="15" customHeight="1" x14ac:dyDescent="0.3">
      <c r="A85" s="46"/>
      <c r="B85" s="60">
        <f>'Sauen + verworfen'!B85</f>
        <v>0</v>
      </c>
      <c r="C85" s="60">
        <f>'Sauen + verworfen'!C85</f>
        <v>0</v>
      </c>
      <c r="D85" s="60">
        <f>'Sauen + verworfen'!D85</f>
        <v>0</v>
      </c>
      <c r="E85" s="60">
        <f>'Sauen + verworfen'!E85</f>
        <v>0</v>
      </c>
      <c r="F85" s="51"/>
      <c r="G85" s="48" t="str">
        <f>'Sauen + verworfen'!G85</f>
        <v>FALSCH</v>
      </c>
      <c r="H85" s="54"/>
      <c r="I85" s="53"/>
    </row>
    <row r="86" spans="1:9" ht="15" customHeight="1" x14ac:dyDescent="0.3">
      <c r="A86" s="46"/>
      <c r="B86" s="60">
        <f>'Sauen + verworfen'!B86</f>
        <v>0</v>
      </c>
      <c r="C86" s="60">
        <f>'Sauen + verworfen'!C86</f>
        <v>0</v>
      </c>
      <c r="D86" s="60">
        <f>'Sauen + verworfen'!D86</f>
        <v>0</v>
      </c>
      <c r="E86" s="60">
        <f>'Sauen + verworfen'!E86</f>
        <v>0</v>
      </c>
      <c r="F86" s="51"/>
      <c r="G86" s="48" t="str">
        <f>'Sauen + verworfen'!G86</f>
        <v>FALSCH</v>
      </c>
      <c r="H86" s="54"/>
      <c r="I86" s="53"/>
    </row>
    <row r="87" spans="1:9" ht="15" customHeight="1" x14ac:dyDescent="0.3">
      <c r="A87" s="46"/>
      <c r="B87" s="60">
        <f>'Sauen + verworfen'!B87</f>
        <v>0</v>
      </c>
      <c r="C87" s="60">
        <f>'Sauen + verworfen'!C87</f>
        <v>0</v>
      </c>
      <c r="D87" s="60">
        <f>'Sauen + verworfen'!D87</f>
        <v>0</v>
      </c>
      <c r="E87" s="60">
        <f>'Sauen + verworfen'!E87</f>
        <v>0</v>
      </c>
      <c r="F87" s="54"/>
      <c r="G87" s="48" t="str">
        <f>'Sauen + verworfen'!G87</f>
        <v>FALSCH</v>
      </c>
      <c r="H87" s="55"/>
      <c r="I87" s="53"/>
    </row>
    <row r="88" spans="1:9" ht="15" customHeight="1" thickBot="1" x14ac:dyDescent="0.35">
      <c r="A88" s="56"/>
      <c r="B88" s="60">
        <f>'Sauen + verworfen'!B88</f>
        <v>0</v>
      </c>
      <c r="C88" s="60">
        <f>'Sauen + verworfen'!C88</f>
        <v>0</v>
      </c>
      <c r="D88" s="60">
        <f>'Sauen + verworfen'!D88</f>
        <v>0</v>
      </c>
      <c r="E88" s="60">
        <f>'Sauen + verworfen'!E88</f>
        <v>0</v>
      </c>
      <c r="F88" s="57"/>
      <c r="G88" s="48" t="str">
        <f>'Sauen + verworfen'!G88</f>
        <v>FALSCH</v>
      </c>
      <c r="H88" s="58"/>
      <c r="I88" s="59"/>
    </row>
    <row r="89" spans="1:9" ht="103.5" customHeight="1" thickBot="1" x14ac:dyDescent="0.35">
      <c r="A89" s="40" t="s">
        <v>181</v>
      </c>
      <c r="B89" s="41" t="s">
        <v>141</v>
      </c>
      <c r="C89" s="42" t="s">
        <v>135</v>
      </c>
      <c r="D89" s="42" t="s">
        <v>134</v>
      </c>
      <c r="E89" s="42" t="s">
        <v>222</v>
      </c>
      <c r="F89" s="42" t="s">
        <v>140</v>
      </c>
      <c r="G89" s="42" t="s">
        <v>139</v>
      </c>
      <c r="H89" s="42" t="s">
        <v>154</v>
      </c>
      <c r="I89" s="43"/>
    </row>
    <row r="90" spans="1:9" ht="15" customHeight="1" thickBot="1" x14ac:dyDescent="0.35">
      <c r="A90" s="46"/>
      <c r="B90" s="60">
        <f>'Sauen + verworfen'!B90</f>
        <v>0</v>
      </c>
      <c r="C90" s="60">
        <f>'Sauen + verworfen'!C90</f>
        <v>0</v>
      </c>
      <c r="D90" s="60">
        <f>'Sauen + verworfen'!D90</f>
        <v>0</v>
      </c>
      <c r="E90" s="60">
        <f>'Sauen + verworfen'!E90</f>
        <v>0</v>
      </c>
      <c r="F90" s="47" t="e">
        <f>ROUND('Klassen Schweine'!E299,2)</f>
        <v>#DIV/0!</v>
      </c>
      <c r="G90" s="48" t="str">
        <f>'Sauen + verworfen'!G90</f>
        <v>FALSCH</v>
      </c>
      <c r="H90" s="49">
        <f>'Klassen Schweine'!D299</f>
        <v>0</v>
      </c>
      <c r="I90" s="227">
        <f t="shared" si="0"/>
        <v>0</v>
      </c>
    </row>
    <row r="91" spans="1:9" ht="15" customHeight="1" x14ac:dyDescent="0.3">
      <c r="A91" s="46"/>
      <c r="B91" s="60">
        <f>'Sauen + verworfen'!B91</f>
        <v>0</v>
      </c>
      <c r="C91" s="60">
        <f>'Sauen + verworfen'!C91</f>
        <v>0</v>
      </c>
      <c r="D91" s="60">
        <f>'Sauen + verworfen'!D91</f>
        <v>0</v>
      </c>
      <c r="E91" s="60">
        <f>'Sauen + verworfen'!E91</f>
        <v>0</v>
      </c>
      <c r="F91" s="51"/>
      <c r="G91" s="48" t="str">
        <f>'Sauen + verworfen'!G91</f>
        <v>FALSCH</v>
      </c>
      <c r="H91" s="52"/>
      <c r="I91" s="53"/>
    </row>
    <row r="92" spans="1:9" ht="15" customHeight="1" x14ac:dyDescent="0.3">
      <c r="A92" s="46"/>
      <c r="B92" s="60">
        <f>'Sauen + verworfen'!B92</f>
        <v>0</v>
      </c>
      <c r="C92" s="60">
        <f>'Sauen + verworfen'!C92</f>
        <v>0</v>
      </c>
      <c r="D92" s="60">
        <f>'Sauen + verworfen'!D92</f>
        <v>0</v>
      </c>
      <c r="E92" s="60">
        <f>'Sauen + verworfen'!E92</f>
        <v>0</v>
      </c>
      <c r="F92" s="51"/>
      <c r="G92" s="48" t="str">
        <f>'Sauen + verworfen'!G92</f>
        <v>FALSCH</v>
      </c>
      <c r="H92" s="54"/>
      <c r="I92" s="53"/>
    </row>
    <row r="93" spans="1:9" ht="15" customHeight="1" x14ac:dyDescent="0.3">
      <c r="A93" s="46"/>
      <c r="B93" s="60">
        <f>'Sauen + verworfen'!B93</f>
        <v>0</v>
      </c>
      <c r="C93" s="60">
        <f>'Sauen + verworfen'!C93</f>
        <v>0</v>
      </c>
      <c r="D93" s="60">
        <f>'Sauen + verworfen'!D93</f>
        <v>0</v>
      </c>
      <c r="E93" s="60">
        <f>'Sauen + verworfen'!E93</f>
        <v>0</v>
      </c>
      <c r="F93" s="51"/>
      <c r="G93" s="48" t="str">
        <f>'Sauen + verworfen'!G93</f>
        <v>FALSCH</v>
      </c>
      <c r="H93" s="54"/>
      <c r="I93" s="53"/>
    </row>
    <row r="94" spans="1:9" ht="15" customHeight="1" x14ac:dyDescent="0.3">
      <c r="A94" s="46"/>
      <c r="B94" s="60">
        <f>'Sauen + verworfen'!B94</f>
        <v>0</v>
      </c>
      <c r="C94" s="60">
        <f>'Sauen + verworfen'!C94</f>
        <v>0</v>
      </c>
      <c r="D94" s="60">
        <f>'Sauen + verworfen'!D94</f>
        <v>0</v>
      </c>
      <c r="E94" s="60">
        <f>'Sauen + verworfen'!E94</f>
        <v>0</v>
      </c>
      <c r="F94" s="51"/>
      <c r="G94" s="48" t="str">
        <f>'Sauen + verworfen'!G94</f>
        <v>FALSCH</v>
      </c>
      <c r="H94" s="54"/>
      <c r="I94" s="53"/>
    </row>
    <row r="95" spans="1:9" ht="15" customHeight="1" x14ac:dyDescent="0.3">
      <c r="A95" s="46"/>
      <c r="B95" s="60">
        <f>'Sauen + verworfen'!B95</f>
        <v>0</v>
      </c>
      <c r="C95" s="60">
        <f>'Sauen + verworfen'!C95</f>
        <v>0</v>
      </c>
      <c r="D95" s="60">
        <f>'Sauen + verworfen'!D95</f>
        <v>0</v>
      </c>
      <c r="E95" s="60">
        <f>'Sauen + verworfen'!E95</f>
        <v>0</v>
      </c>
      <c r="F95" s="51"/>
      <c r="G95" s="48" t="str">
        <f>'Sauen + verworfen'!G95</f>
        <v>FALSCH</v>
      </c>
      <c r="H95" s="54"/>
      <c r="I95" s="53"/>
    </row>
    <row r="96" spans="1:9" ht="15" customHeight="1" x14ac:dyDescent="0.3">
      <c r="A96" s="46"/>
      <c r="B96" s="60">
        <f>'Sauen + verworfen'!B96</f>
        <v>0</v>
      </c>
      <c r="C96" s="60">
        <f>'Sauen + verworfen'!C96</f>
        <v>0</v>
      </c>
      <c r="D96" s="60">
        <f>'Sauen + verworfen'!D96</f>
        <v>0</v>
      </c>
      <c r="E96" s="60">
        <f>'Sauen + verworfen'!E96</f>
        <v>0</v>
      </c>
      <c r="F96" s="51"/>
      <c r="G96" s="48" t="str">
        <f>'Sauen + verworfen'!G96</f>
        <v>FALSCH</v>
      </c>
      <c r="H96" s="54"/>
      <c r="I96" s="53"/>
    </row>
    <row r="97" spans="1:9" ht="15" customHeight="1" x14ac:dyDescent="0.3">
      <c r="A97" s="46"/>
      <c r="B97" s="60">
        <f>'Sauen + verworfen'!B97</f>
        <v>0</v>
      </c>
      <c r="C97" s="60">
        <f>'Sauen + verworfen'!C97</f>
        <v>0</v>
      </c>
      <c r="D97" s="60">
        <f>'Sauen + verworfen'!D97</f>
        <v>0</v>
      </c>
      <c r="E97" s="60">
        <f>'Sauen + verworfen'!E97</f>
        <v>0</v>
      </c>
      <c r="F97" s="51"/>
      <c r="G97" s="48" t="str">
        <f>'Sauen + verworfen'!G97</f>
        <v>FALSCH</v>
      </c>
      <c r="H97" s="54"/>
      <c r="I97" s="53"/>
    </row>
    <row r="98" spans="1:9" ht="15" customHeight="1" x14ac:dyDescent="0.3">
      <c r="A98" s="46"/>
      <c r="B98" s="60">
        <f>'Sauen + verworfen'!B98</f>
        <v>0</v>
      </c>
      <c r="C98" s="60">
        <f>'Sauen + verworfen'!C98</f>
        <v>0</v>
      </c>
      <c r="D98" s="60">
        <f>'Sauen + verworfen'!D98</f>
        <v>0</v>
      </c>
      <c r="E98" s="60">
        <f>'Sauen + verworfen'!E98</f>
        <v>0</v>
      </c>
      <c r="F98" s="54"/>
      <c r="G98" s="48" t="str">
        <f>'Sauen + verworfen'!G98</f>
        <v>FALSCH</v>
      </c>
      <c r="H98" s="55"/>
      <c r="I98" s="53"/>
    </row>
    <row r="99" spans="1:9" ht="15" customHeight="1" thickBot="1" x14ac:dyDescent="0.35">
      <c r="A99" s="56"/>
      <c r="B99" s="60">
        <f>'Sauen + verworfen'!B99</f>
        <v>0</v>
      </c>
      <c r="C99" s="60">
        <f>'Sauen + verworfen'!C99</f>
        <v>0</v>
      </c>
      <c r="D99" s="60">
        <f>'Sauen + verworfen'!D99</f>
        <v>0</v>
      </c>
      <c r="E99" s="60">
        <f>'Sauen + verworfen'!E99</f>
        <v>0</v>
      </c>
      <c r="F99" s="57"/>
      <c r="G99" s="48" t="str">
        <f>'Sauen + verworfen'!G99</f>
        <v>FALSCH</v>
      </c>
      <c r="H99" s="58"/>
      <c r="I99" s="59"/>
    </row>
    <row r="100" spans="1:9" ht="104.25" customHeight="1" thickBot="1" x14ac:dyDescent="0.35">
      <c r="A100" s="40" t="s">
        <v>182</v>
      </c>
      <c r="B100" s="41" t="s">
        <v>141</v>
      </c>
      <c r="C100" s="42" t="s">
        <v>135</v>
      </c>
      <c r="D100" s="42" t="s">
        <v>134</v>
      </c>
      <c r="E100" s="42" t="s">
        <v>222</v>
      </c>
      <c r="F100" s="42" t="s">
        <v>140</v>
      </c>
      <c r="G100" s="42" t="s">
        <v>139</v>
      </c>
      <c r="H100" s="42" t="s">
        <v>154</v>
      </c>
      <c r="I100" s="43"/>
    </row>
    <row r="101" spans="1:9" ht="15" customHeight="1" thickBot="1" x14ac:dyDescent="0.35">
      <c r="A101" s="46"/>
      <c r="B101" s="60">
        <f>'Sauen + verworfen'!B101</f>
        <v>0</v>
      </c>
      <c r="C101" s="60">
        <f>'Sauen + verworfen'!C101</f>
        <v>0</v>
      </c>
      <c r="D101" s="60">
        <f>'Sauen + verworfen'!D101</f>
        <v>0</v>
      </c>
      <c r="E101" s="60">
        <f>'Sauen + verworfen'!E101</f>
        <v>0</v>
      </c>
      <c r="F101" s="47" t="e">
        <f>ROUND('Klassen Schweine'!E333,2)</f>
        <v>#DIV/0!</v>
      </c>
      <c r="G101" s="48" t="str">
        <f>'Sauen + verworfen'!G101</f>
        <v>FALSCH</v>
      </c>
      <c r="H101" s="49">
        <f>'Klassen Schweine'!D333</f>
        <v>0</v>
      </c>
      <c r="I101" s="227">
        <f t="shared" si="0"/>
        <v>0</v>
      </c>
    </row>
    <row r="102" spans="1:9" ht="15" customHeight="1" x14ac:dyDescent="0.3">
      <c r="A102" s="46"/>
      <c r="B102" s="60">
        <f>'Sauen + verworfen'!B102</f>
        <v>0</v>
      </c>
      <c r="C102" s="60">
        <f>'Sauen + verworfen'!C102</f>
        <v>0</v>
      </c>
      <c r="D102" s="60">
        <f>'Sauen + verworfen'!D102</f>
        <v>0</v>
      </c>
      <c r="E102" s="60">
        <f>'Sauen + verworfen'!E102</f>
        <v>0</v>
      </c>
      <c r="F102" s="51"/>
      <c r="G102" s="48" t="str">
        <f>'Sauen + verworfen'!G102</f>
        <v>FALSCH</v>
      </c>
      <c r="H102" s="52"/>
      <c r="I102" s="53"/>
    </row>
    <row r="103" spans="1:9" ht="15" customHeight="1" x14ac:dyDescent="0.3">
      <c r="A103" s="46"/>
      <c r="B103" s="60">
        <f>'Sauen + verworfen'!B103</f>
        <v>0</v>
      </c>
      <c r="C103" s="60">
        <f>'Sauen + verworfen'!C103</f>
        <v>0</v>
      </c>
      <c r="D103" s="60">
        <f>'Sauen + verworfen'!D103</f>
        <v>0</v>
      </c>
      <c r="E103" s="60">
        <f>'Sauen + verworfen'!E103</f>
        <v>0</v>
      </c>
      <c r="F103" s="51"/>
      <c r="G103" s="48" t="str">
        <f>'Sauen + verworfen'!G103</f>
        <v>FALSCH</v>
      </c>
      <c r="H103" s="54"/>
      <c r="I103" s="53"/>
    </row>
    <row r="104" spans="1:9" ht="15" customHeight="1" x14ac:dyDescent="0.3">
      <c r="A104" s="46"/>
      <c r="B104" s="60">
        <f>'Sauen + verworfen'!B104</f>
        <v>0</v>
      </c>
      <c r="C104" s="60">
        <f>'Sauen + verworfen'!C104</f>
        <v>0</v>
      </c>
      <c r="D104" s="60">
        <f>'Sauen + verworfen'!D104</f>
        <v>0</v>
      </c>
      <c r="E104" s="60">
        <f>'Sauen + verworfen'!E104</f>
        <v>0</v>
      </c>
      <c r="F104" s="51"/>
      <c r="G104" s="48" t="str">
        <f>'Sauen + verworfen'!G104</f>
        <v>FALSCH</v>
      </c>
      <c r="H104" s="54"/>
      <c r="I104" s="53"/>
    </row>
    <row r="105" spans="1:9" ht="15" customHeight="1" x14ac:dyDescent="0.3">
      <c r="A105" s="46"/>
      <c r="B105" s="60">
        <f>'Sauen + verworfen'!B105</f>
        <v>0</v>
      </c>
      <c r="C105" s="60">
        <f>'Sauen + verworfen'!C105</f>
        <v>0</v>
      </c>
      <c r="D105" s="60">
        <f>'Sauen + verworfen'!D105</f>
        <v>0</v>
      </c>
      <c r="E105" s="60">
        <f>'Sauen + verworfen'!E105</f>
        <v>0</v>
      </c>
      <c r="F105" s="51"/>
      <c r="G105" s="48" t="str">
        <f>'Sauen + verworfen'!G105</f>
        <v>FALSCH</v>
      </c>
      <c r="H105" s="54"/>
      <c r="I105" s="53"/>
    </row>
    <row r="106" spans="1:9" ht="15" customHeight="1" x14ac:dyDescent="0.3">
      <c r="A106" s="46"/>
      <c r="B106" s="60">
        <f>'Sauen + verworfen'!B106</f>
        <v>0</v>
      </c>
      <c r="C106" s="60">
        <f>'Sauen + verworfen'!C106</f>
        <v>0</v>
      </c>
      <c r="D106" s="60">
        <f>'Sauen + verworfen'!D106</f>
        <v>0</v>
      </c>
      <c r="E106" s="60">
        <f>'Sauen + verworfen'!E106</f>
        <v>0</v>
      </c>
      <c r="F106" s="51"/>
      <c r="G106" s="48" t="str">
        <f>'Sauen + verworfen'!G106</f>
        <v>FALSCH</v>
      </c>
      <c r="H106" s="54"/>
      <c r="I106" s="53"/>
    </row>
    <row r="107" spans="1:9" ht="15" customHeight="1" x14ac:dyDescent="0.3">
      <c r="A107" s="46"/>
      <c r="B107" s="60">
        <f>'Sauen + verworfen'!B107</f>
        <v>0</v>
      </c>
      <c r="C107" s="60">
        <f>'Sauen + verworfen'!C107</f>
        <v>0</v>
      </c>
      <c r="D107" s="60">
        <f>'Sauen + verworfen'!D107</f>
        <v>0</v>
      </c>
      <c r="E107" s="60">
        <f>'Sauen + verworfen'!E107</f>
        <v>0</v>
      </c>
      <c r="F107" s="51"/>
      <c r="G107" s="48" t="str">
        <f>'Sauen + verworfen'!G107</f>
        <v>FALSCH</v>
      </c>
      <c r="H107" s="54"/>
      <c r="I107" s="53"/>
    </row>
    <row r="108" spans="1:9" ht="15" customHeight="1" x14ac:dyDescent="0.3">
      <c r="A108" s="46"/>
      <c r="B108" s="60">
        <f>'Sauen + verworfen'!B108</f>
        <v>0</v>
      </c>
      <c r="C108" s="60">
        <f>'Sauen + verworfen'!C108</f>
        <v>0</v>
      </c>
      <c r="D108" s="60">
        <f>'Sauen + verworfen'!D108</f>
        <v>0</v>
      </c>
      <c r="E108" s="60">
        <f>'Sauen + verworfen'!E108</f>
        <v>0</v>
      </c>
      <c r="F108" s="51"/>
      <c r="G108" s="48" t="str">
        <f>'Sauen + verworfen'!G108</f>
        <v>FALSCH</v>
      </c>
      <c r="H108" s="54"/>
      <c r="I108" s="53"/>
    </row>
    <row r="109" spans="1:9" ht="15" customHeight="1" x14ac:dyDescent="0.3">
      <c r="A109" s="46"/>
      <c r="B109" s="60">
        <f>'Sauen + verworfen'!B109</f>
        <v>0</v>
      </c>
      <c r="C109" s="60">
        <f>'Sauen + verworfen'!C109</f>
        <v>0</v>
      </c>
      <c r="D109" s="60">
        <f>'Sauen + verworfen'!D109</f>
        <v>0</v>
      </c>
      <c r="E109" s="60">
        <f>'Sauen + verworfen'!E109</f>
        <v>0</v>
      </c>
      <c r="F109" s="54"/>
      <c r="G109" s="48" t="str">
        <f>'Sauen + verworfen'!G109</f>
        <v>FALSCH</v>
      </c>
      <c r="H109" s="55"/>
      <c r="I109" s="53"/>
    </row>
    <row r="110" spans="1:9" ht="15" customHeight="1" thickBot="1" x14ac:dyDescent="0.35">
      <c r="A110" s="56"/>
      <c r="B110" s="60">
        <f>'Sauen + verworfen'!B110</f>
        <v>0</v>
      </c>
      <c r="C110" s="60">
        <f>'Sauen + verworfen'!C110</f>
        <v>0</v>
      </c>
      <c r="D110" s="60">
        <f>'Sauen + verworfen'!D110</f>
        <v>0</v>
      </c>
      <c r="E110" s="60">
        <f>'Sauen + verworfen'!E110</f>
        <v>0</v>
      </c>
      <c r="F110" s="57"/>
      <c r="G110" s="48" t="str">
        <f>'Sauen + verworfen'!G110</f>
        <v>FALSCH</v>
      </c>
      <c r="H110" s="58"/>
      <c r="I110" s="59"/>
    </row>
    <row r="111" spans="1:9" ht="126.75" customHeight="1" thickBot="1" x14ac:dyDescent="0.35">
      <c r="A111" s="40" t="s">
        <v>183</v>
      </c>
      <c r="B111" s="41" t="s">
        <v>141</v>
      </c>
      <c r="C111" s="42" t="s">
        <v>135</v>
      </c>
      <c r="D111" s="42" t="s">
        <v>134</v>
      </c>
      <c r="E111" s="42" t="s">
        <v>222</v>
      </c>
      <c r="F111" s="42" t="s">
        <v>140</v>
      </c>
      <c r="G111" s="42" t="s">
        <v>139</v>
      </c>
      <c r="H111" s="42" t="s">
        <v>154</v>
      </c>
      <c r="I111" s="43"/>
    </row>
    <row r="112" spans="1:9" ht="15" customHeight="1" thickBot="1" x14ac:dyDescent="0.35">
      <c r="A112" s="46"/>
      <c r="B112" s="60">
        <f>'Sauen + verworfen'!B112</f>
        <v>0</v>
      </c>
      <c r="C112" s="60">
        <f>'Sauen + verworfen'!C112</f>
        <v>0</v>
      </c>
      <c r="D112" s="60">
        <f>'Sauen + verworfen'!D112</f>
        <v>0</v>
      </c>
      <c r="E112" s="60">
        <f>'Sauen + verworfen'!E112</f>
        <v>0</v>
      </c>
      <c r="F112" s="47" t="e">
        <f>ROUND('Klassen Schweine'!E366,2)</f>
        <v>#DIV/0!</v>
      </c>
      <c r="G112" s="48" t="str">
        <f>'Sauen + verworfen'!G112</f>
        <v>FALSCH</v>
      </c>
      <c r="H112" s="49">
        <f>'Klassen Schweine'!D366</f>
        <v>0</v>
      </c>
      <c r="I112" s="227">
        <f t="shared" si="0"/>
        <v>0</v>
      </c>
    </row>
    <row r="113" spans="1:9" ht="15" customHeight="1" x14ac:dyDescent="0.3">
      <c r="A113" s="46"/>
      <c r="B113" s="60">
        <f>'Sauen + verworfen'!B113</f>
        <v>0</v>
      </c>
      <c r="C113" s="60">
        <f>'Sauen + verworfen'!C113</f>
        <v>0</v>
      </c>
      <c r="D113" s="60">
        <f>'Sauen + verworfen'!D113</f>
        <v>0</v>
      </c>
      <c r="E113" s="60">
        <f>'Sauen + verworfen'!E113</f>
        <v>0</v>
      </c>
      <c r="F113" s="51"/>
      <c r="G113" s="48" t="str">
        <f>'Sauen + verworfen'!G113</f>
        <v>FALSCH</v>
      </c>
      <c r="H113" s="52"/>
      <c r="I113" s="53"/>
    </row>
    <row r="114" spans="1:9" ht="15" customHeight="1" x14ac:dyDescent="0.3">
      <c r="A114" s="46"/>
      <c r="B114" s="60">
        <f>'Sauen + verworfen'!B114</f>
        <v>0</v>
      </c>
      <c r="C114" s="60">
        <f>'Sauen + verworfen'!C114</f>
        <v>0</v>
      </c>
      <c r="D114" s="60">
        <f>'Sauen + verworfen'!D114</f>
        <v>0</v>
      </c>
      <c r="E114" s="60">
        <f>'Sauen + verworfen'!E114</f>
        <v>0</v>
      </c>
      <c r="F114" s="51"/>
      <c r="G114" s="48" t="str">
        <f>'Sauen + verworfen'!G114</f>
        <v>FALSCH</v>
      </c>
      <c r="H114" s="54"/>
      <c r="I114" s="53"/>
    </row>
    <row r="115" spans="1:9" ht="15" customHeight="1" x14ac:dyDescent="0.3">
      <c r="A115" s="46"/>
      <c r="B115" s="60">
        <f>'Sauen + verworfen'!B115</f>
        <v>0</v>
      </c>
      <c r="C115" s="60">
        <f>'Sauen + verworfen'!C115</f>
        <v>0</v>
      </c>
      <c r="D115" s="60">
        <f>'Sauen + verworfen'!D115</f>
        <v>0</v>
      </c>
      <c r="E115" s="60">
        <f>'Sauen + verworfen'!E115</f>
        <v>0</v>
      </c>
      <c r="F115" s="51"/>
      <c r="G115" s="48" t="str">
        <f>'Sauen + verworfen'!G115</f>
        <v>FALSCH</v>
      </c>
      <c r="H115" s="54"/>
      <c r="I115" s="53"/>
    </row>
    <row r="116" spans="1:9" ht="15" customHeight="1" x14ac:dyDescent="0.3">
      <c r="A116" s="46"/>
      <c r="B116" s="60">
        <f>'Sauen + verworfen'!B116</f>
        <v>0</v>
      </c>
      <c r="C116" s="60">
        <f>'Sauen + verworfen'!C116</f>
        <v>0</v>
      </c>
      <c r="D116" s="60">
        <f>'Sauen + verworfen'!D116</f>
        <v>0</v>
      </c>
      <c r="E116" s="60">
        <f>'Sauen + verworfen'!E116</f>
        <v>0</v>
      </c>
      <c r="F116" s="51"/>
      <c r="G116" s="48" t="str">
        <f>'Sauen + verworfen'!G116</f>
        <v>FALSCH</v>
      </c>
      <c r="H116" s="54"/>
      <c r="I116" s="53"/>
    </row>
    <row r="117" spans="1:9" ht="15" customHeight="1" x14ac:dyDescent="0.3">
      <c r="A117" s="46"/>
      <c r="B117" s="60">
        <f>'Sauen + verworfen'!B117</f>
        <v>0</v>
      </c>
      <c r="C117" s="60">
        <f>'Sauen + verworfen'!C117</f>
        <v>0</v>
      </c>
      <c r="D117" s="60">
        <f>'Sauen + verworfen'!D117</f>
        <v>0</v>
      </c>
      <c r="E117" s="60">
        <f>'Sauen + verworfen'!E117</f>
        <v>0</v>
      </c>
      <c r="F117" s="51"/>
      <c r="G117" s="48" t="str">
        <f>'Sauen + verworfen'!G117</f>
        <v>FALSCH</v>
      </c>
      <c r="H117" s="54"/>
      <c r="I117" s="53"/>
    </row>
    <row r="118" spans="1:9" ht="15" customHeight="1" x14ac:dyDescent="0.3">
      <c r="A118" s="46"/>
      <c r="B118" s="60">
        <f>'Sauen + verworfen'!B118</f>
        <v>0</v>
      </c>
      <c r="C118" s="60">
        <f>'Sauen + verworfen'!C118</f>
        <v>0</v>
      </c>
      <c r="D118" s="60">
        <f>'Sauen + verworfen'!D118</f>
        <v>0</v>
      </c>
      <c r="E118" s="60">
        <f>'Sauen + verworfen'!E118</f>
        <v>0</v>
      </c>
      <c r="F118" s="51"/>
      <c r="G118" s="48" t="str">
        <f>'Sauen + verworfen'!G118</f>
        <v>FALSCH</v>
      </c>
      <c r="H118" s="54"/>
      <c r="I118" s="53"/>
    </row>
    <row r="119" spans="1:9" ht="15" customHeight="1" x14ac:dyDescent="0.3">
      <c r="A119" s="46"/>
      <c r="B119" s="60">
        <f>'Sauen + verworfen'!B119</f>
        <v>0</v>
      </c>
      <c r="C119" s="60">
        <f>'Sauen + verworfen'!C119</f>
        <v>0</v>
      </c>
      <c r="D119" s="60">
        <f>'Sauen + verworfen'!D119</f>
        <v>0</v>
      </c>
      <c r="E119" s="60">
        <f>'Sauen + verworfen'!E119</f>
        <v>0</v>
      </c>
      <c r="F119" s="51"/>
      <c r="G119" s="48" t="str">
        <f>'Sauen + verworfen'!G119</f>
        <v>FALSCH</v>
      </c>
      <c r="H119" s="54"/>
      <c r="I119" s="53"/>
    </row>
    <row r="120" spans="1:9" ht="15" customHeight="1" x14ac:dyDescent="0.3">
      <c r="A120" s="46"/>
      <c r="B120" s="60">
        <f>'Sauen + verworfen'!B120</f>
        <v>0</v>
      </c>
      <c r="C120" s="60">
        <f>'Sauen + verworfen'!C120</f>
        <v>0</v>
      </c>
      <c r="D120" s="60">
        <f>'Sauen + verworfen'!D120</f>
        <v>0</v>
      </c>
      <c r="E120" s="60">
        <f>'Sauen + verworfen'!E120</f>
        <v>0</v>
      </c>
      <c r="F120" s="54"/>
      <c r="G120" s="48" t="str">
        <f>'Sauen + verworfen'!G120</f>
        <v>FALSCH</v>
      </c>
      <c r="H120" s="55"/>
      <c r="I120" s="53"/>
    </row>
    <row r="121" spans="1:9" ht="15" customHeight="1" thickBot="1" x14ac:dyDescent="0.35">
      <c r="A121" s="56"/>
      <c r="B121" s="60">
        <f>'Sauen + verworfen'!B121</f>
        <v>0</v>
      </c>
      <c r="C121" s="60">
        <f>'Sauen + verworfen'!C121</f>
        <v>0</v>
      </c>
      <c r="D121" s="60">
        <f>'Sauen + verworfen'!D121</f>
        <v>0</v>
      </c>
      <c r="E121" s="60">
        <f>'Sauen + verworfen'!E121</f>
        <v>0</v>
      </c>
      <c r="F121" s="57"/>
      <c r="G121" s="48" t="str">
        <f>'Sauen + verworfen'!G121</f>
        <v>FALSCH</v>
      </c>
      <c r="H121" s="58"/>
      <c r="I121" s="59"/>
    </row>
    <row r="122" spans="1:9" ht="114" customHeight="1" thickBot="1" x14ac:dyDescent="0.35">
      <c r="A122" s="40" t="s">
        <v>184</v>
      </c>
      <c r="B122" s="41" t="s">
        <v>141</v>
      </c>
      <c r="C122" s="42" t="s">
        <v>135</v>
      </c>
      <c r="D122" s="42" t="s">
        <v>134</v>
      </c>
      <c r="E122" s="42" t="s">
        <v>222</v>
      </c>
      <c r="F122" s="42" t="s">
        <v>140</v>
      </c>
      <c r="G122" s="42" t="s">
        <v>139</v>
      </c>
      <c r="H122" s="42" t="s">
        <v>154</v>
      </c>
      <c r="I122" s="43"/>
    </row>
    <row r="123" spans="1:9" ht="15" customHeight="1" thickBot="1" x14ac:dyDescent="0.35">
      <c r="A123" s="46"/>
      <c r="B123" s="60">
        <f>'Sauen + verworfen'!B123</f>
        <v>0</v>
      </c>
      <c r="C123" s="60">
        <f>'Sauen + verworfen'!C123</f>
        <v>0</v>
      </c>
      <c r="D123" s="60">
        <f>'Sauen + verworfen'!D123</f>
        <v>0</v>
      </c>
      <c r="E123" s="60">
        <f>'Sauen + verworfen'!E123</f>
        <v>0</v>
      </c>
      <c r="F123" s="47" t="e">
        <f>ROUND('Klassen Schweine'!E399,2)</f>
        <v>#DIV/0!</v>
      </c>
      <c r="G123" s="48" t="str">
        <f>'Sauen + verworfen'!G123</f>
        <v>FALSCH</v>
      </c>
      <c r="H123" s="49">
        <f>'Klassen Schweine'!D399</f>
        <v>0</v>
      </c>
      <c r="I123" s="227">
        <f>SUM(E123:E132)
- IF(C123="Sauen",E123,0) - IF(C123="Sauen M",E123,0)
- IF(C124="Sauen",E124,0) - IF(C124="Sauen M",E124,0)
- IF(C125="Sauen",E125,0) - IF(C125="Sauen M",E125,0)
- IF(C126="Sauen",E126,0) - IF(C126="Sauen M",E126,0)
- IF(C127="Sauen",E127,0) - IF(C127="Sauen M",E127,0)
- IF(C128="Sauen",E128,0) - IF(C128="Sauen M",E128,0)
- IF(C129="Sauen",E129,0) - IF(C129="Sauen M",E129,0)
- IF(C130="Sauen",E130,0) - IF(C130="Sauen M",E130,0)
- IF(C131="Sauen",E131,0) - IF(C131="Sauen M",E131,0)
- IF(C132="Sauen",E132,0) - IF(C132="Sauen M",E132,0)
- SUM(
  IF(C123="Schwein verworfen",E123,
  IF(C124="Schwein verworfen",E124,
  IF(C125="Schwein verworfen",E125,
  IF(C126="Schwein verworfen",E126,
  IF(C127="Schwein verworfen",E127,
  IF(C128="Schwein verworfen",E128,
  IF(C129="Schwein verworfen",E129,
  IF(C130="Schwein verworfen",E130,
  IF(C131="Schwein verworfen",E131,
  IF(C132="Schwein verworfen",E132,0)))))))))))</f>
        <v>0</v>
      </c>
    </row>
    <row r="124" spans="1:9" ht="15" customHeight="1" x14ac:dyDescent="0.3">
      <c r="A124" s="46"/>
      <c r="B124" s="60">
        <f>'Sauen + verworfen'!B124</f>
        <v>0</v>
      </c>
      <c r="C124" s="60">
        <f>'Sauen + verworfen'!C124</f>
        <v>0</v>
      </c>
      <c r="D124" s="60">
        <f>'Sauen + verworfen'!D124</f>
        <v>0</v>
      </c>
      <c r="E124" s="60">
        <f>'Sauen + verworfen'!E124</f>
        <v>0</v>
      </c>
      <c r="F124" s="51"/>
      <c r="G124" s="48" t="str">
        <f>'Sauen + verworfen'!G124</f>
        <v>FALSCH</v>
      </c>
      <c r="H124" s="52"/>
      <c r="I124" s="53"/>
    </row>
    <row r="125" spans="1:9" ht="15" customHeight="1" x14ac:dyDescent="0.3">
      <c r="A125" s="46"/>
      <c r="B125" s="60">
        <f>'Sauen + verworfen'!B125</f>
        <v>0</v>
      </c>
      <c r="C125" s="60">
        <f>'Sauen + verworfen'!C125</f>
        <v>0</v>
      </c>
      <c r="D125" s="60">
        <f>'Sauen + verworfen'!D125</f>
        <v>0</v>
      </c>
      <c r="E125" s="60">
        <f>'Sauen + verworfen'!E125</f>
        <v>0</v>
      </c>
      <c r="F125" s="51"/>
      <c r="G125" s="48" t="str">
        <f>'Sauen + verworfen'!G125</f>
        <v>FALSCH</v>
      </c>
      <c r="H125" s="54"/>
      <c r="I125" s="53"/>
    </row>
    <row r="126" spans="1:9" ht="15" customHeight="1" x14ac:dyDescent="0.3">
      <c r="A126" s="46"/>
      <c r="B126" s="60">
        <f>'Sauen + verworfen'!B126</f>
        <v>0</v>
      </c>
      <c r="C126" s="60">
        <f>'Sauen + verworfen'!C126</f>
        <v>0</v>
      </c>
      <c r="D126" s="60">
        <f>'Sauen + verworfen'!D126</f>
        <v>0</v>
      </c>
      <c r="E126" s="60">
        <f>'Sauen + verworfen'!E126</f>
        <v>0</v>
      </c>
      <c r="F126" s="51"/>
      <c r="G126" s="48" t="str">
        <f>'Sauen + verworfen'!G126</f>
        <v>FALSCH</v>
      </c>
      <c r="H126" s="54"/>
      <c r="I126" s="53"/>
    </row>
    <row r="127" spans="1:9" ht="15" customHeight="1" x14ac:dyDescent="0.3">
      <c r="A127" s="46"/>
      <c r="B127" s="60">
        <f>'Sauen + verworfen'!B127</f>
        <v>0</v>
      </c>
      <c r="C127" s="60">
        <f>'Sauen + verworfen'!C127</f>
        <v>0</v>
      </c>
      <c r="D127" s="60">
        <f>'Sauen + verworfen'!D127</f>
        <v>0</v>
      </c>
      <c r="E127" s="60">
        <f>'Sauen + verworfen'!E127</f>
        <v>0</v>
      </c>
      <c r="F127" s="51"/>
      <c r="G127" s="48" t="str">
        <f>'Sauen + verworfen'!G127</f>
        <v>FALSCH</v>
      </c>
      <c r="H127" s="54"/>
      <c r="I127" s="53"/>
    </row>
    <row r="128" spans="1:9" ht="15" customHeight="1" x14ac:dyDescent="0.3">
      <c r="A128" s="46"/>
      <c r="B128" s="60">
        <f>'Sauen + verworfen'!B128</f>
        <v>0</v>
      </c>
      <c r="C128" s="60">
        <f>'Sauen + verworfen'!C128</f>
        <v>0</v>
      </c>
      <c r="D128" s="60">
        <f>'Sauen + verworfen'!D128</f>
        <v>0</v>
      </c>
      <c r="E128" s="60">
        <f>'Sauen + verworfen'!E128</f>
        <v>0</v>
      </c>
      <c r="F128" s="51"/>
      <c r="G128" s="48" t="str">
        <f>'Sauen + verworfen'!G128</f>
        <v>FALSCH</v>
      </c>
      <c r="H128" s="54"/>
      <c r="I128" s="53"/>
    </row>
    <row r="129" spans="1:9" ht="15" customHeight="1" x14ac:dyDescent="0.3">
      <c r="A129" s="46"/>
      <c r="B129" s="60">
        <f>'Sauen + verworfen'!B129</f>
        <v>0</v>
      </c>
      <c r="C129" s="60">
        <f>'Sauen + verworfen'!C129</f>
        <v>0</v>
      </c>
      <c r="D129" s="60">
        <f>'Sauen + verworfen'!D129</f>
        <v>0</v>
      </c>
      <c r="E129" s="60">
        <f>'Sauen + verworfen'!E129</f>
        <v>0</v>
      </c>
      <c r="F129" s="51"/>
      <c r="G129" s="48" t="str">
        <f>'Sauen + verworfen'!G129</f>
        <v>FALSCH</v>
      </c>
      <c r="H129" s="54"/>
      <c r="I129" s="53"/>
    </row>
    <row r="130" spans="1:9" ht="15" customHeight="1" x14ac:dyDescent="0.3">
      <c r="A130" s="46"/>
      <c r="B130" s="60">
        <f>'Sauen + verworfen'!B130</f>
        <v>0</v>
      </c>
      <c r="C130" s="60">
        <f>'Sauen + verworfen'!C130</f>
        <v>0</v>
      </c>
      <c r="D130" s="60">
        <f>'Sauen + verworfen'!D130</f>
        <v>0</v>
      </c>
      <c r="E130" s="60">
        <f>'Sauen + verworfen'!E130</f>
        <v>0</v>
      </c>
      <c r="F130" s="51"/>
      <c r="G130" s="48" t="str">
        <f>'Sauen + verworfen'!G130</f>
        <v>FALSCH</v>
      </c>
      <c r="H130" s="54"/>
      <c r="I130" s="53"/>
    </row>
    <row r="131" spans="1:9" ht="15" customHeight="1" x14ac:dyDescent="0.3">
      <c r="A131" s="46"/>
      <c r="B131" s="60">
        <f>'Sauen + verworfen'!B131</f>
        <v>0</v>
      </c>
      <c r="C131" s="60">
        <f>'Sauen + verworfen'!C131</f>
        <v>0</v>
      </c>
      <c r="D131" s="60">
        <f>'Sauen + verworfen'!D131</f>
        <v>0</v>
      </c>
      <c r="E131" s="60">
        <f>'Sauen + verworfen'!E131</f>
        <v>0</v>
      </c>
      <c r="F131" s="54"/>
      <c r="G131" s="48" t="str">
        <f>'Sauen + verworfen'!G131</f>
        <v>FALSCH</v>
      </c>
      <c r="H131" s="55"/>
      <c r="I131" s="53"/>
    </row>
    <row r="132" spans="1:9" ht="15" customHeight="1" thickBot="1" x14ac:dyDescent="0.35">
      <c r="A132" s="56"/>
      <c r="B132" s="60">
        <f>'Sauen + verworfen'!B132</f>
        <v>0</v>
      </c>
      <c r="C132" s="60">
        <f>'Sauen + verworfen'!C132</f>
        <v>0</v>
      </c>
      <c r="D132" s="60">
        <f>'Sauen + verworfen'!D132</f>
        <v>0</v>
      </c>
      <c r="E132" s="60">
        <f>'Sauen + verworfen'!E132</f>
        <v>0</v>
      </c>
      <c r="F132" s="57"/>
      <c r="G132" s="48" t="str">
        <f>'Sauen + verworfen'!G132</f>
        <v>FALSCH</v>
      </c>
      <c r="H132" s="58"/>
      <c r="I132" s="59"/>
    </row>
    <row r="133" spans="1:9" ht="109.5" customHeight="1" thickBot="1" x14ac:dyDescent="0.35">
      <c r="A133" s="40" t="s">
        <v>185</v>
      </c>
      <c r="B133" s="41" t="s">
        <v>141</v>
      </c>
      <c r="C133" s="42" t="s">
        <v>135</v>
      </c>
      <c r="D133" s="42" t="s">
        <v>134</v>
      </c>
      <c r="E133" s="42" t="s">
        <v>222</v>
      </c>
      <c r="F133" s="42" t="s">
        <v>140</v>
      </c>
      <c r="G133" s="42" t="s">
        <v>139</v>
      </c>
      <c r="H133" s="42" t="s">
        <v>154</v>
      </c>
      <c r="I133" s="43"/>
    </row>
    <row r="134" spans="1:9" ht="15" customHeight="1" thickBot="1" x14ac:dyDescent="0.35">
      <c r="A134" s="46"/>
      <c r="B134" s="60">
        <f>'Sauen + verworfen'!B134</f>
        <v>0</v>
      </c>
      <c r="C134" s="60">
        <f>'Sauen + verworfen'!C134</f>
        <v>0</v>
      </c>
      <c r="D134" s="60">
        <f>'Sauen + verworfen'!D134</f>
        <v>0</v>
      </c>
      <c r="E134" s="60">
        <f>'Sauen + verworfen'!E134</f>
        <v>0</v>
      </c>
      <c r="F134" s="47" t="e">
        <f>ROUND('Klassen Schweine'!E433,2)</f>
        <v>#DIV/0!</v>
      </c>
      <c r="G134" s="48" t="str">
        <f>'Sauen + verworfen'!G134</f>
        <v>FALSCH</v>
      </c>
      <c r="H134" s="49">
        <f>'Klassen Schweine'!D433</f>
        <v>0</v>
      </c>
      <c r="I134" s="227">
        <f t="shared" ref="I134:I189" si="1">SUM(E134:E143)
- IF(C134="Sauen",E134,0) - IF(C134="Sauen M",E134,0)
- IF(C135="Sauen",E135,0) - IF(C135="Sauen M",E135,0)
- IF(C136="Sauen",E136,0) - IF(C136="Sauen M",E136,0)
- IF(C137="Sauen",E137,0) - IF(C137="Sauen M",E137,0)
- IF(C138="Sauen",E138,0) - IF(C138="Sauen M",E138,0)
- IF(C139="Sauen",E139,0) - IF(C139="Sauen M",E139,0)
- IF(C140="Sauen",E140,0) - IF(C140="Sauen M",E140,0)
- IF(C141="Sauen",E141,0) - IF(C141="Sauen M",E141,0)
- IF(C142="Sauen",E142,0) - IF(C142="Sauen M",E142,0)
- IF(C143="Sauen",E143,0) - IF(C143="Sauen M",E143,0)
- SUM(
  IF(C134="Schwein verworfen",E134,
  IF(C135="Schwein verworfen",E135,
  IF(C136="Schwein verworfen",E136,
  IF(C137="Schwein verworfen",E137,
  IF(C138="Schwein verworfen",E138,
  IF(C139="Schwein verworfen",E139,
  IF(C140="Schwein verworfen",E140,
  IF(C141="Schwein verworfen",E141,
  IF(C142="Schwein verworfen",E142,
  IF(C143="Schwein verworfen",E143,0)))))))))))</f>
        <v>0</v>
      </c>
    </row>
    <row r="135" spans="1:9" ht="15" customHeight="1" x14ac:dyDescent="0.3">
      <c r="A135" s="46"/>
      <c r="B135" s="60">
        <f>'Sauen + verworfen'!B135</f>
        <v>0</v>
      </c>
      <c r="C135" s="60">
        <f>'Sauen + verworfen'!C135</f>
        <v>0</v>
      </c>
      <c r="D135" s="60">
        <f>'Sauen + verworfen'!D135</f>
        <v>0</v>
      </c>
      <c r="E135" s="60">
        <f>'Sauen + verworfen'!E135</f>
        <v>0</v>
      </c>
      <c r="F135" s="51"/>
      <c r="G135" s="48" t="str">
        <f>'Sauen + verworfen'!G135</f>
        <v>FALSCH</v>
      </c>
      <c r="H135" s="52"/>
      <c r="I135" s="53"/>
    </row>
    <row r="136" spans="1:9" ht="15" customHeight="1" x14ac:dyDescent="0.3">
      <c r="A136" s="46"/>
      <c r="B136" s="60">
        <f>'Sauen + verworfen'!B136</f>
        <v>0</v>
      </c>
      <c r="C136" s="60">
        <f>'Sauen + verworfen'!C136</f>
        <v>0</v>
      </c>
      <c r="D136" s="60">
        <f>'Sauen + verworfen'!D136</f>
        <v>0</v>
      </c>
      <c r="E136" s="60">
        <f>'Sauen + verworfen'!E136</f>
        <v>0</v>
      </c>
      <c r="F136" s="51"/>
      <c r="G136" s="48" t="str">
        <f>'Sauen + verworfen'!G136</f>
        <v>FALSCH</v>
      </c>
      <c r="H136" s="54"/>
      <c r="I136" s="53"/>
    </row>
    <row r="137" spans="1:9" ht="15" customHeight="1" x14ac:dyDescent="0.3">
      <c r="A137" s="46"/>
      <c r="B137" s="60">
        <f>'Sauen + verworfen'!B137</f>
        <v>0</v>
      </c>
      <c r="C137" s="60">
        <f>'Sauen + verworfen'!C137</f>
        <v>0</v>
      </c>
      <c r="D137" s="60">
        <f>'Sauen + verworfen'!D137</f>
        <v>0</v>
      </c>
      <c r="E137" s="60">
        <f>'Sauen + verworfen'!E137</f>
        <v>0</v>
      </c>
      <c r="F137" s="51"/>
      <c r="G137" s="48" t="str">
        <f>'Sauen + verworfen'!G137</f>
        <v>FALSCH</v>
      </c>
      <c r="H137" s="54"/>
      <c r="I137" s="53"/>
    </row>
    <row r="138" spans="1:9" ht="15" customHeight="1" x14ac:dyDescent="0.3">
      <c r="A138" s="46"/>
      <c r="B138" s="60">
        <f>'Sauen + verworfen'!B138</f>
        <v>0</v>
      </c>
      <c r="C138" s="60">
        <f>'Sauen + verworfen'!C138</f>
        <v>0</v>
      </c>
      <c r="D138" s="60">
        <f>'Sauen + verworfen'!D138</f>
        <v>0</v>
      </c>
      <c r="E138" s="60">
        <f>'Sauen + verworfen'!E138</f>
        <v>0</v>
      </c>
      <c r="F138" s="51"/>
      <c r="G138" s="48" t="str">
        <f>'Sauen + verworfen'!G138</f>
        <v>FALSCH</v>
      </c>
      <c r="H138" s="54"/>
      <c r="I138" s="53"/>
    </row>
    <row r="139" spans="1:9" ht="15" customHeight="1" x14ac:dyDescent="0.3">
      <c r="A139" s="46"/>
      <c r="B139" s="60">
        <f>'Sauen + verworfen'!B139</f>
        <v>0</v>
      </c>
      <c r="C139" s="60">
        <f>'Sauen + verworfen'!C139</f>
        <v>0</v>
      </c>
      <c r="D139" s="60">
        <f>'Sauen + verworfen'!D139</f>
        <v>0</v>
      </c>
      <c r="E139" s="60">
        <f>'Sauen + verworfen'!E139</f>
        <v>0</v>
      </c>
      <c r="F139" s="51"/>
      <c r="G139" s="48" t="str">
        <f>'Sauen + verworfen'!G139</f>
        <v>FALSCH</v>
      </c>
      <c r="H139" s="54"/>
      <c r="I139" s="53"/>
    </row>
    <row r="140" spans="1:9" ht="15" customHeight="1" x14ac:dyDescent="0.3">
      <c r="A140" s="46"/>
      <c r="B140" s="60">
        <f>'Sauen + verworfen'!B140</f>
        <v>0</v>
      </c>
      <c r="C140" s="60">
        <f>'Sauen + verworfen'!C140</f>
        <v>0</v>
      </c>
      <c r="D140" s="60">
        <f>'Sauen + verworfen'!D140</f>
        <v>0</v>
      </c>
      <c r="E140" s="60">
        <f>'Sauen + verworfen'!E140</f>
        <v>0</v>
      </c>
      <c r="F140" s="51"/>
      <c r="G140" s="48" t="str">
        <f>'Sauen + verworfen'!G140</f>
        <v>FALSCH</v>
      </c>
      <c r="H140" s="54"/>
      <c r="I140" s="53"/>
    </row>
    <row r="141" spans="1:9" ht="15" customHeight="1" x14ac:dyDescent="0.3">
      <c r="A141" s="46"/>
      <c r="B141" s="60">
        <f>'Sauen + verworfen'!B141</f>
        <v>0</v>
      </c>
      <c r="C141" s="60">
        <f>'Sauen + verworfen'!C141</f>
        <v>0</v>
      </c>
      <c r="D141" s="60">
        <f>'Sauen + verworfen'!D141</f>
        <v>0</v>
      </c>
      <c r="E141" s="60">
        <f>'Sauen + verworfen'!E141</f>
        <v>0</v>
      </c>
      <c r="F141" s="51"/>
      <c r="G141" s="48" t="str">
        <f>'Sauen + verworfen'!G141</f>
        <v>FALSCH</v>
      </c>
      <c r="H141" s="54"/>
      <c r="I141" s="53"/>
    </row>
    <row r="142" spans="1:9" ht="15" customHeight="1" x14ac:dyDescent="0.3">
      <c r="A142" s="46"/>
      <c r="B142" s="60">
        <f>'Sauen + verworfen'!B142</f>
        <v>0</v>
      </c>
      <c r="C142" s="60">
        <f>'Sauen + verworfen'!C142</f>
        <v>0</v>
      </c>
      <c r="D142" s="60">
        <f>'Sauen + verworfen'!D142</f>
        <v>0</v>
      </c>
      <c r="E142" s="60">
        <f>'Sauen + verworfen'!E142</f>
        <v>0</v>
      </c>
      <c r="F142" s="54"/>
      <c r="G142" s="48" t="str">
        <f>'Sauen + verworfen'!G142</f>
        <v>FALSCH</v>
      </c>
      <c r="H142" s="55"/>
      <c r="I142" s="53"/>
    </row>
    <row r="143" spans="1:9" ht="15" customHeight="1" thickBot="1" x14ac:dyDescent="0.35">
      <c r="A143" s="56"/>
      <c r="B143" s="60">
        <f>'Sauen + verworfen'!B143</f>
        <v>0</v>
      </c>
      <c r="C143" s="60">
        <f>'Sauen + verworfen'!C143</f>
        <v>0</v>
      </c>
      <c r="D143" s="60">
        <f>'Sauen + verworfen'!D143</f>
        <v>0</v>
      </c>
      <c r="E143" s="60">
        <f>'Sauen + verworfen'!E143</f>
        <v>0</v>
      </c>
      <c r="F143" s="57"/>
      <c r="G143" s="48" t="str">
        <f>'Sauen + verworfen'!G143</f>
        <v>FALSCH</v>
      </c>
      <c r="H143" s="58"/>
      <c r="I143" s="59"/>
    </row>
    <row r="144" spans="1:9" ht="120" customHeight="1" thickBot="1" x14ac:dyDescent="0.35">
      <c r="A144" s="40" t="s">
        <v>186</v>
      </c>
      <c r="B144" s="41" t="s">
        <v>141</v>
      </c>
      <c r="C144" s="42" t="s">
        <v>135</v>
      </c>
      <c r="D144" s="42" t="s">
        <v>134</v>
      </c>
      <c r="E144" s="42" t="s">
        <v>222</v>
      </c>
      <c r="F144" s="42" t="s">
        <v>140</v>
      </c>
      <c r="G144" s="42" t="s">
        <v>139</v>
      </c>
      <c r="H144" s="42" t="s">
        <v>154</v>
      </c>
      <c r="I144" s="43"/>
    </row>
    <row r="145" spans="1:9" ht="15" customHeight="1" thickBot="1" x14ac:dyDescent="0.35">
      <c r="A145" s="46"/>
      <c r="B145" s="60">
        <f>'Sauen + verworfen'!B145</f>
        <v>0</v>
      </c>
      <c r="C145" s="60">
        <f>'Sauen + verworfen'!C145</f>
        <v>0</v>
      </c>
      <c r="D145" s="60">
        <f>'Sauen + verworfen'!D145</f>
        <v>0</v>
      </c>
      <c r="E145" s="60">
        <f>'Sauen + verworfen'!E145</f>
        <v>0</v>
      </c>
      <c r="F145" s="47" t="e">
        <f>ROUND('Klassen Schweine'!E466,2)</f>
        <v>#DIV/0!</v>
      </c>
      <c r="G145" s="48" t="str">
        <f>'Sauen + verworfen'!G145</f>
        <v>FALSCH</v>
      </c>
      <c r="H145" s="49">
        <f>'Klassen Schweine'!D466</f>
        <v>0</v>
      </c>
      <c r="I145" s="227">
        <f t="shared" si="1"/>
        <v>0</v>
      </c>
    </row>
    <row r="146" spans="1:9" ht="15" customHeight="1" x14ac:dyDescent="0.3">
      <c r="A146" s="46"/>
      <c r="B146" s="60">
        <f>'Sauen + verworfen'!B146</f>
        <v>0</v>
      </c>
      <c r="C146" s="60">
        <f>'Sauen + verworfen'!C146</f>
        <v>0</v>
      </c>
      <c r="D146" s="60">
        <f>'Sauen + verworfen'!D146</f>
        <v>0</v>
      </c>
      <c r="E146" s="60">
        <f>'Sauen + verworfen'!E146</f>
        <v>0</v>
      </c>
      <c r="F146" s="51"/>
      <c r="G146" s="48" t="str">
        <f>'Sauen + verworfen'!G146</f>
        <v>FALSCH</v>
      </c>
      <c r="H146" s="52"/>
      <c r="I146" s="53"/>
    </row>
    <row r="147" spans="1:9" ht="15" customHeight="1" x14ac:dyDescent="0.3">
      <c r="A147" s="46"/>
      <c r="B147" s="60">
        <f>'Sauen + verworfen'!B147</f>
        <v>0</v>
      </c>
      <c r="C147" s="60">
        <f>'Sauen + verworfen'!C147</f>
        <v>0</v>
      </c>
      <c r="D147" s="60">
        <f>'Sauen + verworfen'!D147</f>
        <v>0</v>
      </c>
      <c r="E147" s="60">
        <f>'Sauen + verworfen'!E147</f>
        <v>0</v>
      </c>
      <c r="F147" s="51"/>
      <c r="G147" s="48" t="str">
        <f>'Sauen + verworfen'!G147</f>
        <v>FALSCH</v>
      </c>
      <c r="H147" s="54"/>
      <c r="I147" s="53"/>
    </row>
    <row r="148" spans="1:9" ht="15" customHeight="1" x14ac:dyDescent="0.3">
      <c r="A148" s="46"/>
      <c r="B148" s="60">
        <f>'Sauen + verworfen'!B148</f>
        <v>0</v>
      </c>
      <c r="C148" s="60">
        <f>'Sauen + verworfen'!C148</f>
        <v>0</v>
      </c>
      <c r="D148" s="60">
        <f>'Sauen + verworfen'!D148</f>
        <v>0</v>
      </c>
      <c r="E148" s="60">
        <f>'Sauen + verworfen'!E148</f>
        <v>0</v>
      </c>
      <c r="F148" s="51"/>
      <c r="G148" s="48" t="str">
        <f>'Sauen + verworfen'!G148</f>
        <v>FALSCH</v>
      </c>
      <c r="H148" s="54"/>
      <c r="I148" s="53"/>
    </row>
    <row r="149" spans="1:9" ht="15" customHeight="1" x14ac:dyDescent="0.3">
      <c r="A149" s="46"/>
      <c r="B149" s="60">
        <f>'Sauen + verworfen'!B149</f>
        <v>0</v>
      </c>
      <c r="C149" s="60">
        <f>'Sauen + verworfen'!C149</f>
        <v>0</v>
      </c>
      <c r="D149" s="60">
        <f>'Sauen + verworfen'!D149</f>
        <v>0</v>
      </c>
      <c r="E149" s="60">
        <f>'Sauen + verworfen'!E149</f>
        <v>0</v>
      </c>
      <c r="F149" s="51"/>
      <c r="G149" s="48" t="str">
        <f>'Sauen + verworfen'!G149</f>
        <v>FALSCH</v>
      </c>
      <c r="H149" s="54"/>
      <c r="I149" s="53"/>
    </row>
    <row r="150" spans="1:9" ht="15" customHeight="1" x14ac:dyDescent="0.3">
      <c r="A150" s="46"/>
      <c r="B150" s="60">
        <f>'Sauen + verworfen'!B150</f>
        <v>0</v>
      </c>
      <c r="C150" s="60">
        <f>'Sauen + verworfen'!C150</f>
        <v>0</v>
      </c>
      <c r="D150" s="60">
        <f>'Sauen + verworfen'!D150</f>
        <v>0</v>
      </c>
      <c r="E150" s="60">
        <f>'Sauen + verworfen'!E150</f>
        <v>0</v>
      </c>
      <c r="F150" s="51"/>
      <c r="G150" s="48" t="str">
        <f>'Sauen + verworfen'!G150</f>
        <v>FALSCH</v>
      </c>
      <c r="H150" s="54"/>
      <c r="I150" s="53"/>
    </row>
    <row r="151" spans="1:9" ht="15" customHeight="1" x14ac:dyDescent="0.3">
      <c r="A151" s="46"/>
      <c r="B151" s="60">
        <f>'Sauen + verworfen'!B151</f>
        <v>0</v>
      </c>
      <c r="C151" s="60">
        <f>'Sauen + verworfen'!C151</f>
        <v>0</v>
      </c>
      <c r="D151" s="60">
        <f>'Sauen + verworfen'!D151</f>
        <v>0</v>
      </c>
      <c r="E151" s="60">
        <f>'Sauen + verworfen'!E151</f>
        <v>0</v>
      </c>
      <c r="F151" s="51"/>
      <c r="G151" s="48" t="str">
        <f>'Sauen + verworfen'!G151</f>
        <v>FALSCH</v>
      </c>
      <c r="H151" s="54"/>
      <c r="I151" s="53"/>
    </row>
    <row r="152" spans="1:9" ht="15" customHeight="1" x14ac:dyDescent="0.3">
      <c r="A152" s="46"/>
      <c r="B152" s="60">
        <f>'Sauen + verworfen'!B152</f>
        <v>0</v>
      </c>
      <c r="C152" s="60">
        <f>'Sauen + verworfen'!C152</f>
        <v>0</v>
      </c>
      <c r="D152" s="60">
        <f>'Sauen + verworfen'!D152</f>
        <v>0</v>
      </c>
      <c r="E152" s="60">
        <f>'Sauen + verworfen'!E152</f>
        <v>0</v>
      </c>
      <c r="F152" s="51"/>
      <c r="G152" s="48" t="str">
        <f>'Sauen + verworfen'!G152</f>
        <v>FALSCH</v>
      </c>
      <c r="H152" s="54"/>
      <c r="I152" s="53"/>
    </row>
    <row r="153" spans="1:9" ht="15" customHeight="1" x14ac:dyDescent="0.3">
      <c r="A153" s="46"/>
      <c r="B153" s="60">
        <f>'Sauen + verworfen'!B153</f>
        <v>0</v>
      </c>
      <c r="C153" s="60">
        <f>'Sauen + verworfen'!C153</f>
        <v>0</v>
      </c>
      <c r="D153" s="60">
        <f>'Sauen + verworfen'!D153</f>
        <v>0</v>
      </c>
      <c r="E153" s="60">
        <f>'Sauen + verworfen'!E153</f>
        <v>0</v>
      </c>
      <c r="F153" s="54"/>
      <c r="G153" s="48" t="str">
        <f>'Sauen + verworfen'!G153</f>
        <v>FALSCH</v>
      </c>
      <c r="H153" s="55"/>
      <c r="I153" s="53"/>
    </row>
    <row r="154" spans="1:9" ht="15" customHeight="1" thickBot="1" x14ac:dyDescent="0.35">
      <c r="A154" s="56"/>
      <c r="B154" s="60">
        <f>'Sauen + verworfen'!B154</f>
        <v>0</v>
      </c>
      <c r="C154" s="60">
        <f>'Sauen + verworfen'!C154</f>
        <v>0</v>
      </c>
      <c r="D154" s="60">
        <f>'Sauen + verworfen'!D154</f>
        <v>0</v>
      </c>
      <c r="E154" s="60">
        <f>'Sauen + verworfen'!E154</f>
        <v>0</v>
      </c>
      <c r="F154" s="57"/>
      <c r="G154" s="48" t="str">
        <f>'Sauen + verworfen'!G154</f>
        <v>FALSCH</v>
      </c>
      <c r="H154" s="58"/>
      <c r="I154" s="59"/>
    </row>
    <row r="155" spans="1:9" ht="111" customHeight="1" thickBot="1" x14ac:dyDescent="0.35">
      <c r="A155" s="40" t="s">
        <v>187</v>
      </c>
      <c r="B155" s="41" t="s">
        <v>141</v>
      </c>
      <c r="C155" s="42" t="s">
        <v>135</v>
      </c>
      <c r="D155" s="42" t="s">
        <v>134</v>
      </c>
      <c r="E155" s="42" t="s">
        <v>222</v>
      </c>
      <c r="F155" s="42" t="s">
        <v>140</v>
      </c>
      <c r="G155" s="42" t="s">
        <v>139</v>
      </c>
      <c r="H155" s="42" t="s">
        <v>154</v>
      </c>
      <c r="I155" s="43"/>
    </row>
    <row r="156" spans="1:9" ht="15" customHeight="1" thickBot="1" x14ac:dyDescent="0.35">
      <c r="A156" s="46"/>
      <c r="B156" s="60">
        <f>'Sauen + verworfen'!B156</f>
        <v>0</v>
      </c>
      <c r="C156" s="60">
        <f>'Sauen + verworfen'!C156</f>
        <v>0</v>
      </c>
      <c r="D156" s="60">
        <f>'Sauen + verworfen'!D156</f>
        <v>0</v>
      </c>
      <c r="E156" s="60">
        <f>'Sauen + verworfen'!E156</f>
        <v>0</v>
      </c>
      <c r="F156" s="47" t="e">
        <f>ROUND('Klassen Schweine'!E499,2)</f>
        <v>#DIV/0!</v>
      </c>
      <c r="G156" s="48" t="str">
        <f>'Sauen + verworfen'!G156</f>
        <v>FALSCH</v>
      </c>
      <c r="H156" s="49">
        <f>'Klassen Schweine'!D499</f>
        <v>0</v>
      </c>
      <c r="I156" s="227">
        <f t="shared" si="1"/>
        <v>0</v>
      </c>
    </row>
    <row r="157" spans="1:9" ht="15" customHeight="1" x14ac:dyDescent="0.3">
      <c r="A157" s="46"/>
      <c r="B157" s="60">
        <f>'Sauen + verworfen'!B157</f>
        <v>0</v>
      </c>
      <c r="C157" s="60">
        <f>'Sauen + verworfen'!C157</f>
        <v>0</v>
      </c>
      <c r="D157" s="60">
        <f>'Sauen + verworfen'!D157</f>
        <v>0</v>
      </c>
      <c r="E157" s="60">
        <f>'Sauen + verworfen'!E157</f>
        <v>0</v>
      </c>
      <c r="F157" s="51"/>
      <c r="G157" s="48" t="str">
        <f>'Sauen + verworfen'!G157</f>
        <v>FALSCH</v>
      </c>
      <c r="H157" s="52"/>
      <c r="I157" s="53"/>
    </row>
    <row r="158" spans="1:9" ht="15" customHeight="1" x14ac:dyDescent="0.3">
      <c r="A158" s="46"/>
      <c r="B158" s="60">
        <f>'Sauen + verworfen'!B158</f>
        <v>0</v>
      </c>
      <c r="C158" s="60">
        <f>'Sauen + verworfen'!C158</f>
        <v>0</v>
      </c>
      <c r="D158" s="60">
        <f>'Sauen + verworfen'!D158</f>
        <v>0</v>
      </c>
      <c r="E158" s="60">
        <f>'Sauen + verworfen'!E158</f>
        <v>0</v>
      </c>
      <c r="F158" s="51"/>
      <c r="G158" s="48" t="str">
        <f>'Sauen + verworfen'!G158</f>
        <v>FALSCH</v>
      </c>
      <c r="H158" s="54"/>
      <c r="I158" s="53"/>
    </row>
    <row r="159" spans="1:9" ht="15" customHeight="1" x14ac:dyDescent="0.3">
      <c r="A159" s="46"/>
      <c r="B159" s="60">
        <f>'Sauen + verworfen'!B159</f>
        <v>0</v>
      </c>
      <c r="C159" s="60">
        <f>'Sauen + verworfen'!C159</f>
        <v>0</v>
      </c>
      <c r="D159" s="60">
        <f>'Sauen + verworfen'!D159</f>
        <v>0</v>
      </c>
      <c r="E159" s="60">
        <f>'Sauen + verworfen'!E159</f>
        <v>0</v>
      </c>
      <c r="F159" s="51"/>
      <c r="G159" s="48" t="str">
        <f>'Sauen + verworfen'!G159</f>
        <v>FALSCH</v>
      </c>
      <c r="H159" s="54"/>
      <c r="I159" s="53"/>
    </row>
    <row r="160" spans="1:9" ht="15" customHeight="1" x14ac:dyDescent="0.3">
      <c r="A160" s="46"/>
      <c r="B160" s="60">
        <f>'Sauen + verworfen'!B160</f>
        <v>0</v>
      </c>
      <c r="C160" s="60">
        <f>'Sauen + verworfen'!C160</f>
        <v>0</v>
      </c>
      <c r="D160" s="60">
        <f>'Sauen + verworfen'!D160</f>
        <v>0</v>
      </c>
      <c r="E160" s="60">
        <f>'Sauen + verworfen'!E160</f>
        <v>0</v>
      </c>
      <c r="F160" s="51"/>
      <c r="G160" s="48" t="str">
        <f>'Sauen + verworfen'!G160</f>
        <v>FALSCH</v>
      </c>
      <c r="H160" s="54"/>
      <c r="I160" s="53"/>
    </row>
    <row r="161" spans="1:9" ht="15" customHeight="1" x14ac:dyDescent="0.3">
      <c r="A161" s="46"/>
      <c r="B161" s="60">
        <f>'Sauen + verworfen'!B161</f>
        <v>0</v>
      </c>
      <c r="C161" s="60">
        <f>'Sauen + verworfen'!C161</f>
        <v>0</v>
      </c>
      <c r="D161" s="60">
        <f>'Sauen + verworfen'!D161</f>
        <v>0</v>
      </c>
      <c r="E161" s="60">
        <f>'Sauen + verworfen'!E161</f>
        <v>0</v>
      </c>
      <c r="F161" s="51"/>
      <c r="G161" s="48" t="str">
        <f>'Sauen + verworfen'!G161</f>
        <v>FALSCH</v>
      </c>
      <c r="H161" s="54"/>
      <c r="I161" s="53"/>
    </row>
    <row r="162" spans="1:9" ht="15" customHeight="1" x14ac:dyDescent="0.3">
      <c r="A162" s="46"/>
      <c r="B162" s="60">
        <f>'Sauen + verworfen'!B162</f>
        <v>0</v>
      </c>
      <c r="C162" s="60">
        <f>'Sauen + verworfen'!C162</f>
        <v>0</v>
      </c>
      <c r="D162" s="60">
        <f>'Sauen + verworfen'!D162</f>
        <v>0</v>
      </c>
      <c r="E162" s="60">
        <f>'Sauen + verworfen'!E162</f>
        <v>0</v>
      </c>
      <c r="F162" s="51"/>
      <c r="G162" s="48" t="str">
        <f>'Sauen + verworfen'!G162</f>
        <v>FALSCH</v>
      </c>
      <c r="H162" s="54"/>
      <c r="I162" s="53"/>
    </row>
    <row r="163" spans="1:9" ht="15" customHeight="1" x14ac:dyDescent="0.3">
      <c r="A163" s="46"/>
      <c r="B163" s="60">
        <f>'Sauen + verworfen'!B163</f>
        <v>0</v>
      </c>
      <c r="C163" s="60">
        <f>'Sauen + verworfen'!C163</f>
        <v>0</v>
      </c>
      <c r="D163" s="60">
        <f>'Sauen + verworfen'!D163</f>
        <v>0</v>
      </c>
      <c r="E163" s="60">
        <f>'Sauen + verworfen'!E163</f>
        <v>0</v>
      </c>
      <c r="F163" s="51"/>
      <c r="G163" s="48" t="str">
        <f>'Sauen + verworfen'!G163</f>
        <v>FALSCH</v>
      </c>
      <c r="H163" s="54"/>
      <c r="I163" s="53"/>
    </row>
    <row r="164" spans="1:9" ht="15" customHeight="1" x14ac:dyDescent="0.3">
      <c r="A164" s="46"/>
      <c r="B164" s="60">
        <f>'Sauen + verworfen'!B164</f>
        <v>0</v>
      </c>
      <c r="C164" s="60">
        <f>'Sauen + verworfen'!C164</f>
        <v>0</v>
      </c>
      <c r="D164" s="60">
        <f>'Sauen + verworfen'!D164</f>
        <v>0</v>
      </c>
      <c r="E164" s="60">
        <f>'Sauen + verworfen'!E164</f>
        <v>0</v>
      </c>
      <c r="F164" s="54"/>
      <c r="G164" s="48" t="str">
        <f>'Sauen + verworfen'!G164</f>
        <v>FALSCH</v>
      </c>
      <c r="H164" s="55"/>
      <c r="I164" s="53"/>
    </row>
    <row r="165" spans="1:9" ht="15" customHeight="1" thickBot="1" x14ac:dyDescent="0.35">
      <c r="A165" s="56"/>
      <c r="B165" s="60">
        <f>'Sauen + verworfen'!B165</f>
        <v>0</v>
      </c>
      <c r="C165" s="60">
        <f>'Sauen + verworfen'!C165</f>
        <v>0</v>
      </c>
      <c r="D165" s="60">
        <f>'Sauen + verworfen'!D165</f>
        <v>0</v>
      </c>
      <c r="E165" s="60">
        <f>'Sauen + verworfen'!E165</f>
        <v>0</v>
      </c>
      <c r="F165" s="57"/>
      <c r="G165" s="48" t="str">
        <f>'Sauen + verworfen'!G165</f>
        <v>FALSCH</v>
      </c>
      <c r="H165" s="58"/>
      <c r="I165" s="59"/>
    </row>
    <row r="166" spans="1:9" ht="120.75" customHeight="1" thickBot="1" x14ac:dyDescent="0.35">
      <c r="A166" s="40" t="s">
        <v>188</v>
      </c>
      <c r="B166" s="41" t="s">
        <v>141</v>
      </c>
      <c r="C166" s="42" t="s">
        <v>135</v>
      </c>
      <c r="D166" s="42" t="s">
        <v>134</v>
      </c>
      <c r="E166" s="42" t="s">
        <v>222</v>
      </c>
      <c r="F166" s="42" t="s">
        <v>140</v>
      </c>
      <c r="G166" s="42" t="s">
        <v>139</v>
      </c>
      <c r="H166" s="42" t="s">
        <v>154</v>
      </c>
      <c r="I166" s="43"/>
    </row>
    <row r="167" spans="1:9" ht="15" customHeight="1" thickBot="1" x14ac:dyDescent="0.35">
      <c r="A167" s="46"/>
      <c r="B167" s="60">
        <f>'Sauen + verworfen'!B167</f>
        <v>0</v>
      </c>
      <c r="C167" s="60">
        <f>'Sauen + verworfen'!C167</f>
        <v>0</v>
      </c>
      <c r="D167" s="60">
        <f>'Sauen + verworfen'!D167</f>
        <v>0</v>
      </c>
      <c r="E167" s="60">
        <f>'Sauen + verworfen'!E167</f>
        <v>0</v>
      </c>
      <c r="F167" s="47" t="e">
        <f>ROUND('Klassen Schweine'!E533,2)</f>
        <v>#DIV/0!</v>
      </c>
      <c r="G167" s="48" t="str">
        <f>'Sauen + verworfen'!G167</f>
        <v>FALSCH</v>
      </c>
      <c r="H167" s="49">
        <f>'Klassen Schweine'!D533</f>
        <v>0</v>
      </c>
      <c r="I167" s="227">
        <f t="shared" si="1"/>
        <v>0</v>
      </c>
    </row>
    <row r="168" spans="1:9" ht="15" customHeight="1" x14ac:dyDescent="0.3">
      <c r="A168" s="46"/>
      <c r="B168" s="60">
        <f>'Sauen + verworfen'!B168</f>
        <v>0</v>
      </c>
      <c r="C168" s="60">
        <f>'Sauen + verworfen'!C168</f>
        <v>0</v>
      </c>
      <c r="D168" s="60">
        <f>'Sauen + verworfen'!D168</f>
        <v>0</v>
      </c>
      <c r="E168" s="60">
        <f>'Sauen + verworfen'!E168</f>
        <v>0</v>
      </c>
      <c r="F168" s="51"/>
      <c r="G168" s="48" t="str">
        <f>'Sauen + verworfen'!G168</f>
        <v>FALSCH</v>
      </c>
      <c r="H168" s="52"/>
      <c r="I168" s="53"/>
    </row>
    <row r="169" spans="1:9" ht="15" customHeight="1" x14ac:dyDescent="0.3">
      <c r="A169" s="46"/>
      <c r="B169" s="60">
        <f>'Sauen + verworfen'!B169</f>
        <v>0</v>
      </c>
      <c r="C169" s="60">
        <f>'Sauen + verworfen'!C169</f>
        <v>0</v>
      </c>
      <c r="D169" s="60">
        <f>'Sauen + verworfen'!D169</f>
        <v>0</v>
      </c>
      <c r="E169" s="60">
        <f>'Sauen + verworfen'!E169</f>
        <v>0</v>
      </c>
      <c r="F169" s="51"/>
      <c r="G169" s="48" t="str">
        <f>'Sauen + verworfen'!G169</f>
        <v>FALSCH</v>
      </c>
      <c r="H169" s="54"/>
      <c r="I169" s="53"/>
    </row>
    <row r="170" spans="1:9" ht="15" customHeight="1" x14ac:dyDescent="0.3">
      <c r="A170" s="46"/>
      <c r="B170" s="60">
        <f>'Sauen + verworfen'!B170</f>
        <v>0</v>
      </c>
      <c r="C170" s="60">
        <f>'Sauen + verworfen'!C170</f>
        <v>0</v>
      </c>
      <c r="D170" s="60">
        <f>'Sauen + verworfen'!D170</f>
        <v>0</v>
      </c>
      <c r="E170" s="60">
        <f>'Sauen + verworfen'!E170</f>
        <v>0</v>
      </c>
      <c r="F170" s="51"/>
      <c r="G170" s="48" t="str">
        <f>'Sauen + verworfen'!G170</f>
        <v>FALSCH</v>
      </c>
      <c r="H170" s="54"/>
      <c r="I170" s="53"/>
    </row>
    <row r="171" spans="1:9" ht="15" customHeight="1" x14ac:dyDescent="0.3">
      <c r="A171" s="46"/>
      <c r="B171" s="60">
        <f>'Sauen + verworfen'!B171</f>
        <v>0</v>
      </c>
      <c r="C171" s="60">
        <f>'Sauen + verworfen'!C171</f>
        <v>0</v>
      </c>
      <c r="D171" s="60">
        <f>'Sauen + verworfen'!D171</f>
        <v>0</v>
      </c>
      <c r="E171" s="60">
        <f>'Sauen + verworfen'!E171</f>
        <v>0</v>
      </c>
      <c r="F171" s="51"/>
      <c r="G171" s="48" t="str">
        <f>'Sauen + verworfen'!G171</f>
        <v>FALSCH</v>
      </c>
      <c r="H171" s="54"/>
      <c r="I171" s="53"/>
    </row>
    <row r="172" spans="1:9" ht="15" customHeight="1" x14ac:dyDescent="0.3">
      <c r="A172" s="46"/>
      <c r="B172" s="60">
        <f>'Sauen + verworfen'!B172</f>
        <v>0</v>
      </c>
      <c r="C172" s="60">
        <f>'Sauen + verworfen'!C172</f>
        <v>0</v>
      </c>
      <c r="D172" s="60">
        <f>'Sauen + verworfen'!D172</f>
        <v>0</v>
      </c>
      <c r="E172" s="60">
        <f>'Sauen + verworfen'!E172</f>
        <v>0</v>
      </c>
      <c r="F172" s="51"/>
      <c r="G172" s="48" t="str">
        <f>'Sauen + verworfen'!G172</f>
        <v>FALSCH</v>
      </c>
      <c r="H172" s="54"/>
      <c r="I172" s="53"/>
    </row>
    <row r="173" spans="1:9" ht="15" customHeight="1" x14ac:dyDescent="0.3">
      <c r="A173" s="46"/>
      <c r="B173" s="60">
        <f>'Sauen + verworfen'!B173</f>
        <v>0</v>
      </c>
      <c r="C173" s="60">
        <f>'Sauen + verworfen'!C173</f>
        <v>0</v>
      </c>
      <c r="D173" s="60">
        <f>'Sauen + verworfen'!D173</f>
        <v>0</v>
      </c>
      <c r="E173" s="60">
        <f>'Sauen + verworfen'!E173</f>
        <v>0</v>
      </c>
      <c r="F173" s="51"/>
      <c r="G173" s="48" t="str">
        <f>'Sauen + verworfen'!G173</f>
        <v>FALSCH</v>
      </c>
      <c r="H173" s="54"/>
      <c r="I173" s="53"/>
    </row>
    <row r="174" spans="1:9" ht="15" customHeight="1" x14ac:dyDescent="0.3">
      <c r="A174" s="46"/>
      <c r="B174" s="60">
        <f>'Sauen + verworfen'!B174</f>
        <v>0</v>
      </c>
      <c r="C174" s="60">
        <f>'Sauen + verworfen'!C174</f>
        <v>0</v>
      </c>
      <c r="D174" s="60">
        <f>'Sauen + verworfen'!D174</f>
        <v>0</v>
      </c>
      <c r="E174" s="60">
        <f>'Sauen + verworfen'!E174</f>
        <v>0</v>
      </c>
      <c r="F174" s="51"/>
      <c r="G174" s="48" t="str">
        <f>'Sauen + verworfen'!G174</f>
        <v>FALSCH</v>
      </c>
      <c r="H174" s="54"/>
      <c r="I174" s="53"/>
    </row>
    <row r="175" spans="1:9" ht="15" customHeight="1" x14ac:dyDescent="0.3">
      <c r="A175" s="46"/>
      <c r="B175" s="60">
        <f>'Sauen + verworfen'!B175</f>
        <v>0</v>
      </c>
      <c r="C175" s="60">
        <f>'Sauen + verworfen'!C175</f>
        <v>0</v>
      </c>
      <c r="D175" s="60">
        <f>'Sauen + verworfen'!D175</f>
        <v>0</v>
      </c>
      <c r="E175" s="60">
        <f>'Sauen + verworfen'!E175</f>
        <v>0</v>
      </c>
      <c r="F175" s="54"/>
      <c r="G175" s="48" t="str">
        <f>'Sauen + verworfen'!G175</f>
        <v>FALSCH</v>
      </c>
      <c r="H175" s="55"/>
      <c r="I175" s="53"/>
    </row>
    <row r="176" spans="1:9" ht="15" customHeight="1" thickBot="1" x14ac:dyDescent="0.35">
      <c r="A176" s="56"/>
      <c r="B176" s="60">
        <f>'Sauen + verworfen'!B176</f>
        <v>0</v>
      </c>
      <c r="C176" s="60">
        <f>'Sauen + verworfen'!C176</f>
        <v>0</v>
      </c>
      <c r="D176" s="60">
        <f>'Sauen + verworfen'!D176</f>
        <v>0</v>
      </c>
      <c r="E176" s="60">
        <f>'Sauen + verworfen'!E176</f>
        <v>0</v>
      </c>
      <c r="F176" s="57"/>
      <c r="G176" s="48" t="str">
        <f>'Sauen + verworfen'!G176</f>
        <v>FALSCH</v>
      </c>
      <c r="H176" s="58"/>
      <c r="I176" s="59"/>
    </row>
    <row r="177" spans="1:9" ht="106.5" customHeight="1" thickBot="1" x14ac:dyDescent="0.35">
      <c r="A177" s="40" t="s">
        <v>189</v>
      </c>
      <c r="B177" s="41" t="s">
        <v>141</v>
      </c>
      <c r="C177" s="42" t="s">
        <v>135</v>
      </c>
      <c r="D177" s="42" t="s">
        <v>134</v>
      </c>
      <c r="E177" s="42" t="s">
        <v>222</v>
      </c>
      <c r="F177" s="42" t="s">
        <v>140</v>
      </c>
      <c r="G177" s="42" t="s">
        <v>139</v>
      </c>
      <c r="H177" s="42" t="s">
        <v>154</v>
      </c>
      <c r="I177" s="43"/>
    </row>
    <row r="178" spans="1:9" ht="15" customHeight="1" thickBot="1" x14ac:dyDescent="0.35">
      <c r="A178" s="46"/>
      <c r="B178" s="60">
        <f>'Sauen + verworfen'!B178</f>
        <v>0</v>
      </c>
      <c r="C178" s="60">
        <f>'Sauen + verworfen'!C178</f>
        <v>0</v>
      </c>
      <c r="D178" s="60">
        <f>'Sauen + verworfen'!D178</f>
        <v>0</v>
      </c>
      <c r="E178" s="60">
        <f>'Sauen + verworfen'!E178</f>
        <v>0</v>
      </c>
      <c r="F178" s="47" t="e">
        <f>ROUND('Klassen Schweine'!E566,2)</f>
        <v>#DIV/0!</v>
      </c>
      <c r="G178" s="48" t="str">
        <f>'Sauen + verworfen'!G178</f>
        <v>FALSCH</v>
      </c>
      <c r="H178" s="49">
        <f>'Klassen Schweine'!D566</f>
        <v>0</v>
      </c>
      <c r="I178" s="227">
        <f t="shared" si="1"/>
        <v>0</v>
      </c>
    </row>
    <row r="179" spans="1:9" ht="15" customHeight="1" x14ac:dyDescent="0.3">
      <c r="A179" s="46"/>
      <c r="B179" s="60">
        <f>'Sauen + verworfen'!B179</f>
        <v>0</v>
      </c>
      <c r="C179" s="60">
        <f>'Sauen + verworfen'!C179</f>
        <v>0</v>
      </c>
      <c r="D179" s="60">
        <f>'Sauen + verworfen'!D179</f>
        <v>0</v>
      </c>
      <c r="E179" s="60">
        <f>'Sauen + verworfen'!E179</f>
        <v>0</v>
      </c>
      <c r="F179" s="51"/>
      <c r="G179" s="48" t="str">
        <f>'Sauen + verworfen'!G179</f>
        <v>FALSCH</v>
      </c>
      <c r="H179" s="52"/>
      <c r="I179" s="53"/>
    </row>
    <row r="180" spans="1:9" ht="15" customHeight="1" x14ac:dyDescent="0.3">
      <c r="A180" s="46"/>
      <c r="B180" s="60">
        <f>'Sauen + verworfen'!B180</f>
        <v>0</v>
      </c>
      <c r="C180" s="60">
        <f>'Sauen + verworfen'!C180</f>
        <v>0</v>
      </c>
      <c r="D180" s="60">
        <f>'Sauen + verworfen'!D180</f>
        <v>0</v>
      </c>
      <c r="E180" s="60">
        <f>'Sauen + verworfen'!E180</f>
        <v>0</v>
      </c>
      <c r="F180" s="51"/>
      <c r="G180" s="48" t="str">
        <f>'Sauen + verworfen'!G180</f>
        <v>FALSCH</v>
      </c>
      <c r="H180" s="54"/>
      <c r="I180" s="53"/>
    </row>
    <row r="181" spans="1:9" ht="15" customHeight="1" x14ac:dyDescent="0.3">
      <c r="A181" s="46"/>
      <c r="B181" s="60">
        <f>'Sauen + verworfen'!B181</f>
        <v>0</v>
      </c>
      <c r="C181" s="60">
        <f>'Sauen + verworfen'!C181</f>
        <v>0</v>
      </c>
      <c r="D181" s="60">
        <f>'Sauen + verworfen'!D181</f>
        <v>0</v>
      </c>
      <c r="E181" s="60">
        <f>'Sauen + verworfen'!E181</f>
        <v>0</v>
      </c>
      <c r="F181" s="51"/>
      <c r="G181" s="48" t="str">
        <f>'Sauen + verworfen'!G181</f>
        <v>FALSCH</v>
      </c>
      <c r="H181" s="54"/>
      <c r="I181" s="53"/>
    </row>
    <row r="182" spans="1:9" ht="15" customHeight="1" x14ac:dyDescent="0.3">
      <c r="A182" s="46"/>
      <c r="B182" s="60">
        <f>'Sauen + verworfen'!B182</f>
        <v>0</v>
      </c>
      <c r="C182" s="60">
        <f>'Sauen + verworfen'!C182</f>
        <v>0</v>
      </c>
      <c r="D182" s="60">
        <f>'Sauen + verworfen'!D182</f>
        <v>0</v>
      </c>
      <c r="E182" s="60">
        <f>'Sauen + verworfen'!E182</f>
        <v>0</v>
      </c>
      <c r="F182" s="51"/>
      <c r="G182" s="48" t="str">
        <f>'Sauen + verworfen'!G182</f>
        <v>FALSCH</v>
      </c>
      <c r="H182" s="54"/>
      <c r="I182" s="53"/>
    </row>
    <row r="183" spans="1:9" ht="15" customHeight="1" x14ac:dyDescent="0.3">
      <c r="A183" s="46"/>
      <c r="B183" s="60">
        <f>'Sauen + verworfen'!B183</f>
        <v>0</v>
      </c>
      <c r="C183" s="60">
        <f>'Sauen + verworfen'!C183</f>
        <v>0</v>
      </c>
      <c r="D183" s="60">
        <f>'Sauen + verworfen'!D183</f>
        <v>0</v>
      </c>
      <c r="E183" s="60">
        <f>'Sauen + verworfen'!E183</f>
        <v>0</v>
      </c>
      <c r="F183" s="51"/>
      <c r="G183" s="48" t="str">
        <f>'Sauen + verworfen'!G183</f>
        <v>FALSCH</v>
      </c>
      <c r="H183" s="54"/>
      <c r="I183" s="53"/>
    </row>
    <row r="184" spans="1:9" ht="15" customHeight="1" x14ac:dyDescent="0.3">
      <c r="A184" s="46"/>
      <c r="B184" s="60">
        <f>'Sauen + verworfen'!B184</f>
        <v>0</v>
      </c>
      <c r="C184" s="60">
        <f>'Sauen + verworfen'!C184</f>
        <v>0</v>
      </c>
      <c r="D184" s="60">
        <f>'Sauen + verworfen'!D184</f>
        <v>0</v>
      </c>
      <c r="E184" s="60">
        <f>'Sauen + verworfen'!E184</f>
        <v>0</v>
      </c>
      <c r="F184" s="51"/>
      <c r="G184" s="48" t="str">
        <f>'Sauen + verworfen'!G184</f>
        <v>FALSCH</v>
      </c>
      <c r="H184" s="54"/>
      <c r="I184" s="53"/>
    </row>
    <row r="185" spans="1:9" ht="15" customHeight="1" x14ac:dyDescent="0.3">
      <c r="A185" s="46"/>
      <c r="B185" s="60">
        <f>'Sauen + verworfen'!B185</f>
        <v>0</v>
      </c>
      <c r="C185" s="60">
        <f>'Sauen + verworfen'!C185</f>
        <v>0</v>
      </c>
      <c r="D185" s="60">
        <f>'Sauen + verworfen'!D185</f>
        <v>0</v>
      </c>
      <c r="E185" s="60">
        <f>'Sauen + verworfen'!E185</f>
        <v>0</v>
      </c>
      <c r="F185" s="51"/>
      <c r="G185" s="48" t="str">
        <f>'Sauen + verworfen'!G185</f>
        <v>FALSCH</v>
      </c>
      <c r="H185" s="54"/>
      <c r="I185" s="53"/>
    </row>
    <row r="186" spans="1:9" ht="15" customHeight="1" x14ac:dyDescent="0.3">
      <c r="A186" s="46"/>
      <c r="B186" s="60">
        <f>'Sauen + verworfen'!B186</f>
        <v>0</v>
      </c>
      <c r="C186" s="60">
        <f>'Sauen + verworfen'!C186</f>
        <v>0</v>
      </c>
      <c r="D186" s="60">
        <f>'Sauen + verworfen'!D186</f>
        <v>0</v>
      </c>
      <c r="E186" s="60">
        <f>'Sauen + verworfen'!E186</f>
        <v>0</v>
      </c>
      <c r="F186" s="54"/>
      <c r="G186" s="48" t="str">
        <f>'Sauen + verworfen'!G186</f>
        <v>FALSCH</v>
      </c>
      <c r="H186" s="55"/>
      <c r="I186" s="53"/>
    </row>
    <row r="187" spans="1:9" ht="15" customHeight="1" thickBot="1" x14ac:dyDescent="0.35">
      <c r="A187" s="56"/>
      <c r="B187" s="60">
        <f>'Sauen + verworfen'!B187</f>
        <v>0</v>
      </c>
      <c r="C187" s="60">
        <f>'Sauen + verworfen'!C187</f>
        <v>0</v>
      </c>
      <c r="D187" s="60">
        <f>'Sauen + verworfen'!D187</f>
        <v>0</v>
      </c>
      <c r="E187" s="60">
        <f>'Sauen + verworfen'!E187</f>
        <v>0</v>
      </c>
      <c r="F187" s="57"/>
      <c r="G187" s="48" t="str">
        <f>'Sauen + verworfen'!G187</f>
        <v>FALSCH</v>
      </c>
      <c r="H187" s="58"/>
      <c r="I187" s="59"/>
    </row>
    <row r="188" spans="1:9" ht="117.75" customHeight="1" thickBot="1" x14ac:dyDescent="0.35">
      <c r="A188" s="40" t="s">
        <v>190</v>
      </c>
      <c r="B188" s="41" t="s">
        <v>141</v>
      </c>
      <c r="C188" s="42" t="s">
        <v>135</v>
      </c>
      <c r="D188" s="42" t="s">
        <v>134</v>
      </c>
      <c r="E188" s="42" t="s">
        <v>222</v>
      </c>
      <c r="F188" s="42" t="s">
        <v>140</v>
      </c>
      <c r="G188" s="42" t="s">
        <v>139</v>
      </c>
      <c r="H188" s="42" t="s">
        <v>154</v>
      </c>
      <c r="I188" s="43"/>
    </row>
    <row r="189" spans="1:9" ht="15" customHeight="1" thickBot="1" x14ac:dyDescent="0.35">
      <c r="A189" s="46"/>
      <c r="B189" s="60">
        <f>'Sauen + verworfen'!B189</f>
        <v>0</v>
      </c>
      <c r="C189" s="60">
        <f>'Sauen + verworfen'!C189</f>
        <v>0</v>
      </c>
      <c r="D189" s="60">
        <f>'Sauen + verworfen'!D189</f>
        <v>0</v>
      </c>
      <c r="E189" s="60">
        <f>'Sauen + verworfen'!E189</f>
        <v>0</v>
      </c>
      <c r="F189" s="47" t="e">
        <f>ROUND('Klassen Schweine'!E599,2)</f>
        <v>#DIV/0!</v>
      </c>
      <c r="G189" s="48" t="str">
        <f>'Sauen + verworfen'!G189</f>
        <v>FALSCH</v>
      </c>
      <c r="H189" s="49">
        <f>'Klassen Schweine'!D599</f>
        <v>0</v>
      </c>
      <c r="I189" s="227">
        <f t="shared" si="1"/>
        <v>0</v>
      </c>
    </row>
    <row r="190" spans="1:9" ht="15" customHeight="1" x14ac:dyDescent="0.3">
      <c r="A190" s="46"/>
      <c r="B190" s="60">
        <f>'Sauen + verworfen'!B190</f>
        <v>0</v>
      </c>
      <c r="C190" s="60">
        <f>'Sauen + verworfen'!C190</f>
        <v>0</v>
      </c>
      <c r="D190" s="60">
        <f>'Sauen + verworfen'!D190</f>
        <v>0</v>
      </c>
      <c r="E190" s="60">
        <f>'Sauen + verworfen'!E190</f>
        <v>0</v>
      </c>
      <c r="F190" s="51"/>
      <c r="G190" s="48" t="str">
        <f>'Sauen + verworfen'!G190</f>
        <v>FALSCH</v>
      </c>
      <c r="H190" s="52"/>
      <c r="I190" s="53"/>
    </row>
    <row r="191" spans="1:9" ht="15" customHeight="1" x14ac:dyDescent="0.3">
      <c r="A191" s="46"/>
      <c r="B191" s="60">
        <f>'Sauen + verworfen'!B191</f>
        <v>0</v>
      </c>
      <c r="C191" s="60">
        <f>'Sauen + verworfen'!C191</f>
        <v>0</v>
      </c>
      <c r="D191" s="60">
        <f>'Sauen + verworfen'!D191</f>
        <v>0</v>
      </c>
      <c r="E191" s="60">
        <f>'Sauen + verworfen'!E191</f>
        <v>0</v>
      </c>
      <c r="F191" s="51"/>
      <c r="G191" s="48" t="str">
        <f>'Sauen + verworfen'!G191</f>
        <v>FALSCH</v>
      </c>
      <c r="H191" s="54"/>
      <c r="I191" s="53"/>
    </row>
    <row r="192" spans="1:9" ht="15" customHeight="1" x14ac:dyDescent="0.3">
      <c r="A192" s="46"/>
      <c r="B192" s="60">
        <f>'Sauen + verworfen'!B192</f>
        <v>0</v>
      </c>
      <c r="C192" s="60">
        <f>'Sauen + verworfen'!C192</f>
        <v>0</v>
      </c>
      <c r="D192" s="60">
        <f>'Sauen + verworfen'!D192</f>
        <v>0</v>
      </c>
      <c r="E192" s="60">
        <f>'Sauen + verworfen'!E192</f>
        <v>0</v>
      </c>
      <c r="F192" s="51"/>
      <c r="G192" s="48" t="str">
        <f>'Sauen + verworfen'!G192</f>
        <v>FALSCH</v>
      </c>
      <c r="H192" s="54"/>
      <c r="I192" s="53"/>
    </row>
    <row r="193" spans="1:9" ht="15" customHeight="1" x14ac:dyDescent="0.3">
      <c r="A193" s="46"/>
      <c r="B193" s="60">
        <f>'Sauen + verworfen'!B193</f>
        <v>0</v>
      </c>
      <c r="C193" s="60">
        <f>'Sauen + verworfen'!C193</f>
        <v>0</v>
      </c>
      <c r="D193" s="60">
        <f>'Sauen + verworfen'!D193</f>
        <v>0</v>
      </c>
      <c r="E193" s="60">
        <f>'Sauen + verworfen'!E193</f>
        <v>0</v>
      </c>
      <c r="F193" s="51"/>
      <c r="G193" s="48" t="str">
        <f>'Sauen + verworfen'!G193</f>
        <v>FALSCH</v>
      </c>
      <c r="H193" s="54"/>
      <c r="I193" s="53"/>
    </row>
    <row r="194" spans="1:9" ht="15" customHeight="1" x14ac:dyDescent="0.3">
      <c r="A194" s="46"/>
      <c r="B194" s="60">
        <f>'Sauen + verworfen'!B194</f>
        <v>0</v>
      </c>
      <c r="C194" s="60">
        <f>'Sauen + verworfen'!C194</f>
        <v>0</v>
      </c>
      <c r="D194" s="60">
        <f>'Sauen + verworfen'!D194</f>
        <v>0</v>
      </c>
      <c r="E194" s="60">
        <f>'Sauen + verworfen'!E194</f>
        <v>0</v>
      </c>
      <c r="F194" s="51"/>
      <c r="G194" s="48" t="str">
        <f>'Sauen + verworfen'!G194</f>
        <v>FALSCH</v>
      </c>
      <c r="H194" s="54"/>
      <c r="I194" s="53"/>
    </row>
    <row r="195" spans="1:9" ht="15" customHeight="1" x14ac:dyDescent="0.3">
      <c r="A195" s="46"/>
      <c r="B195" s="60">
        <f>'Sauen + verworfen'!B195</f>
        <v>0</v>
      </c>
      <c r="C195" s="60">
        <f>'Sauen + verworfen'!C195</f>
        <v>0</v>
      </c>
      <c r="D195" s="60">
        <f>'Sauen + verworfen'!D195</f>
        <v>0</v>
      </c>
      <c r="E195" s="60">
        <f>'Sauen + verworfen'!E195</f>
        <v>0</v>
      </c>
      <c r="F195" s="51"/>
      <c r="G195" s="48" t="str">
        <f>'Sauen + verworfen'!G195</f>
        <v>FALSCH</v>
      </c>
      <c r="H195" s="54"/>
      <c r="I195" s="53"/>
    </row>
    <row r="196" spans="1:9" ht="15" customHeight="1" x14ac:dyDescent="0.3">
      <c r="A196" s="46"/>
      <c r="B196" s="60">
        <f>'Sauen + verworfen'!B196</f>
        <v>0</v>
      </c>
      <c r="C196" s="60">
        <f>'Sauen + verworfen'!C196</f>
        <v>0</v>
      </c>
      <c r="D196" s="60">
        <f>'Sauen + verworfen'!D196</f>
        <v>0</v>
      </c>
      <c r="E196" s="60">
        <f>'Sauen + verworfen'!E196</f>
        <v>0</v>
      </c>
      <c r="F196" s="51"/>
      <c r="G196" s="48" t="str">
        <f>'Sauen + verworfen'!G196</f>
        <v>FALSCH</v>
      </c>
      <c r="H196" s="54"/>
      <c r="I196" s="53"/>
    </row>
    <row r="197" spans="1:9" ht="15" customHeight="1" x14ac:dyDescent="0.3">
      <c r="A197" s="46"/>
      <c r="B197" s="60">
        <f>'Sauen + verworfen'!B197</f>
        <v>0</v>
      </c>
      <c r="C197" s="60">
        <f>'Sauen + verworfen'!C197</f>
        <v>0</v>
      </c>
      <c r="D197" s="60">
        <f>'Sauen + verworfen'!D197</f>
        <v>0</v>
      </c>
      <c r="E197" s="60">
        <f>'Sauen + verworfen'!E197</f>
        <v>0</v>
      </c>
      <c r="F197" s="54"/>
      <c r="G197" s="48" t="str">
        <f>'Sauen + verworfen'!G197</f>
        <v>FALSCH</v>
      </c>
      <c r="H197" s="55"/>
      <c r="I197" s="53"/>
    </row>
    <row r="198" spans="1:9" ht="15" customHeight="1" thickBot="1" x14ac:dyDescent="0.35">
      <c r="A198" s="56"/>
      <c r="B198" s="60">
        <f>'Sauen + verworfen'!B198</f>
        <v>0</v>
      </c>
      <c r="C198" s="60">
        <f>'Sauen + verworfen'!C198</f>
        <v>0</v>
      </c>
      <c r="D198" s="60">
        <f>'Sauen + verworfen'!D198</f>
        <v>0</v>
      </c>
      <c r="E198" s="60">
        <f>'Sauen + verworfen'!E198</f>
        <v>0</v>
      </c>
      <c r="F198" s="57"/>
      <c r="G198" s="48" t="str">
        <f>'Sauen + verworfen'!G198</f>
        <v>FALSCH</v>
      </c>
      <c r="H198" s="58"/>
      <c r="I198" s="59"/>
    </row>
    <row r="199" spans="1:9" ht="124.5" customHeight="1" thickBot="1" x14ac:dyDescent="0.35">
      <c r="A199" s="40" t="s">
        <v>191</v>
      </c>
      <c r="B199" s="41" t="s">
        <v>141</v>
      </c>
      <c r="C199" s="42" t="s">
        <v>135</v>
      </c>
      <c r="D199" s="42" t="s">
        <v>134</v>
      </c>
      <c r="E199" s="42" t="s">
        <v>222</v>
      </c>
      <c r="F199" s="42" t="s">
        <v>140</v>
      </c>
      <c r="G199" s="42" t="s">
        <v>139</v>
      </c>
      <c r="H199" s="42" t="s">
        <v>154</v>
      </c>
      <c r="I199" s="43"/>
    </row>
    <row r="200" spans="1:9" ht="15" customHeight="1" thickBot="1" x14ac:dyDescent="0.35">
      <c r="A200" s="46"/>
      <c r="B200" s="60">
        <f>'Sauen + verworfen'!B200</f>
        <v>0</v>
      </c>
      <c r="C200" s="60">
        <f>'Sauen + verworfen'!C200</f>
        <v>0</v>
      </c>
      <c r="D200" s="60">
        <f>'Sauen + verworfen'!D200</f>
        <v>0</v>
      </c>
      <c r="E200" s="60">
        <f>'Sauen + verworfen'!E200</f>
        <v>0</v>
      </c>
      <c r="F200" s="47" t="e">
        <f>ROUND('Klassen Schweine'!E633,2)</f>
        <v>#DIV/0!</v>
      </c>
      <c r="G200" s="48" t="str">
        <f>'Sauen + verworfen'!G200</f>
        <v>FALSCH</v>
      </c>
      <c r="H200" s="49">
        <f>'Klassen Schweine'!D633</f>
        <v>0</v>
      </c>
      <c r="I200" s="227">
        <f t="shared" ref="I200:I255" si="2">SUM(E200:E209)
- IF(C200="Sauen",E200,0) - IF(C200="Sauen M",E200,0)
- IF(C201="Sauen",E201,0) - IF(C201="Sauen M",E201,0)
- IF(C202="Sauen",E202,0) - IF(C202="Sauen M",E202,0)
- IF(C203="Sauen",E203,0) - IF(C203="Sauen M",E203,0)
- IF(C204="Sauen",E204,0) - IF(C204="Sauen M",E204,0)
- IF(C205="Sauen",E205,0) - IF(C205="Sauen M",E205,0)
- IF(C206="Sauen",E206,0) - IF(C206="Sauen M",E206,0)
- IF(C207="Sauen",E207,0) - IF(C207="Sauen M",E207,0)
- IF(C208="Sauen",E208,0) - IF(C208="Sauen M",E208,0)
- IF(C209="Sauen",E209,0) - IF(C209="Sauen M",E209,0)
- SUM(
  IF(C200="Schwein verworfen",E200,
  IF(C201="Schwein verworfen",E201,
  IF(C202="Schwein verworfen",E202,
  IF(C203="Schwein verworfen",E203,
  IF(C204="Schwein verworfen",E204,
  IF(C205="Schwein verworfen",E205,
  IF(C206="Schwein verworfen",E206,
  IF(C207="Schwein verworfen",E207,
  IF(C208="Schwein verworfen",E208,
  IF(C209="Schwein verworfen",E209,0)))))))))))</f>
        <v>0</v>
      </c>
    </row>
    <row r="201" spans="1:9" ht="15" customHeight="1" x14ac:dyDescent="0.3">
      <c r="A201" s="46"/>
      <c r="B201" s="60">
        <f>'Sauen + verworfen'!B201</f>
        <v>0</v>
      </c>
      <c r="C201" s="60">
        <f>'Sauen + verworfen'!C201</f>
        <v>0</v>
      </c>
      <c r="D201" s="60">
        <f>'Sauen + verworfen'!D201</f>
        <v>0</v>
      </c>
      <c r="E201" s="60">
        <f>'Sauen + verworfen'!E201</f>
        <v>0</v>
      </c>
      <c r="F201" s="51"/>
      <c r="G201" s="48" t="str">
        <f>'Sauen + verworfen'!G201</f>
        <v>FALSCH</v>
      </c>
      <c r="H201" s="52"/>
      <c r="I201" s="53"/>
    </row>
    <row r="202" spans="1:9" ht="15" customHeight="1" x14ac:dyDescent="0.3">
      <c r="A202" s="46"/>
      <c r="B202" s="60">
        <f>'Sauen + verworfen'!B202</f>
        <v>0</v>
      </c>
      <c r="C202" s="60">
        <f>'Sauen + verworfen'!C202</f>
        <v>0</v>
      </c>
      <c r="D202" s="60">
        <f>'Sauen + verworfen'!D202</f>
        <v>0</v>
      </c>
      <c r="E202" s="60">
        <f>'Sauen + verworfen'!E202</f>
        <v>0</v>
      </c>
      <c r="F202" s="51"/>
      <c r="G202" s="48" t="str">
        <f>'Sauen + verworfen'!G202</f>
        <v>FALSCH</v>
      </c>
      <c r="H202" s="54"/>
      <c r="I202" s="53"/>
    </row>
    <row r="203" spans="1:9" ht="15" customHeight="1" x14ac:dyDescent="0.3">
      <c r="A203" s="46"/>
      <c r="B203" s="60">
        <f>'Sauen + verworfen'!B203</f>
        <v>0</v>
      </c>
      <c r="C203" s="60">
        <f>'Sauen + verworfen'!C203</f>
        <v>0</v>
      </c>
      <c r="D203" s="60">
        <f>'Sauen + verworfen'!D203</f>
        <v>0</v>
      </c>
      <c r="E203" s="60">
        <f>'Sauen + verworfen'!E203</f>
        <v>0</v>
      </c>
      <c r="F203" s="51"/>
      <c r="G203" s="48" t="str">
        <f>'Sauen + verworfen'!G203</f>
        <v>FALSCH</v>
      </c>
      <c r="H203" s="54"/>
      <c r="I203" s="53"/>
    </row>
    <row r="204" spans="1:9" ht="15" customHeight="1" x14ac:dyDescent="0.3">
      <c r="A204" s="46"/>
      <c r="B204" s="60">
        <f>'Sauen + verworfen'!B204</f>
        <v>0</v>
      </c>
      <c r="C204" s="60">
        <f>'Sauen + verworfen'!C204</f>
        <v>0</v>
      </c>
      <c r="D204" s="60">
        <f>'Sauen + verworfen'!D204</f>
        <v>0</v>
      </c>
      <c r="E204" s="60">
        <f>'Sauen + verworfen'!E204</f>
        <v>0</v>
      </c>
      <c r="F204" s="51"/>
      <c r="G204" s="48" t="str">
        <f>'Sauen + verworfen'!G204</f>
        <v>FALSCH</v>
      </c>
      <c r="H204" s="54"/>
      <c r="I204" s="53"/>
    </row>
    <row r="205" spans="1:9" ht="15" customHeight="1" x14ac:dyDescent="0.3">
      <c r="A205" s="46"/>
      <c r="B205" s="60">
        <f>'Sauen + verworfen'!B205</f>
        <v>0</v>
      </c>
      <c r="C205" s="60">
        <f>'Sauen + verworfen'!C205</f>
        <v>0</v>
      </c>
      <c r="D205" s="60">
        <f>'Sauen + verworfen'!D205</f>
        <v>0</v>
      </c>
      <c r="E205" s="60">
        <f>'Sauen + verworfen'!E205</f>
        <v>0</v>
      </c>
      <c r="F205" s="51"/>
      <c r="G205" s="48" t="str">
        <f>'Sauen + verworfen'!G205</f>
        <v>FALSCH</v>
      </c>
      <c r="H205" s="54"/>
      <c r="I205" s="53"/>
    </row>
    <row r="206" spans="1:9" ht="15" customHeight="1" x14ac:dyDescent="0.3">
      <c r="A206" s="46"/>
      <c r="B206" s="60">
        <f>'Sauen + verworfen'!B206</f>
        <v>0</v>
      </c>
      <c r="C206" s="60">
        <f>'Sauen + verworfen'!C206</f>
        <v>0</v>
      </c>
      <c r="D206" s="60">
        <f>'Sauen + verworfen'!D206</f>
        <v>0</v>
      </c>
      <c r="E206" s="60">
        <f>'Sauen + verworfen'!E206</f>
        <v>0</v>
      </c>
      <c r="F206" s="51"/>
      <c r="G206" s="48" t="str">
        <f>'Sauen + verworfen'!G206</f>
        <v>FALSCH</v>
      </c>
      <c r="H206" s="54"/>
      <c r="I206" s="53"/>
    </row>
    <row r="207" spans="1:9" ht="15" customHeight="1" x14ac:dyDescent="0.3">
      <c r="A207" s="46"/>
      <c r="B207" s="60">
        <f>'Sauen + verworfen'!B207</f>
        <v>0</v>
      </c>
      <c r="C207" s="60">
        <f>'Sauen + verworfen'!C207</f>
        <v>0</v>
      </c>
      <c r="D207" s="60">
        <f>'Sauen + verworfen'!D207</f>
        <v>0</v>
      </c>
      <c r="E207" s="60">
        <f>'Sauen + verworfen'!E207</f>
        <v>0</v>
      </c>
      <c r="F207" s="51"/>
      <c r="G207" s="48" t="str">
        <f>'Sauen + verworfen'!G207</f>
        <v>FALSCH</v>
      </c>
      <c r="H207" s="54"/>
      <c r="I207" s="53"/>
    </row>
    <row r="208" spans="1:9" ht="15" customHeight="1" x14ac:dyDescent="0.3">
      <c r="A208" s="46"/>
      <c r="B208" s="60">
        <f>'Sauen + verworfen'!B208</f>
        <v>0</v>
      </c>
      <c r="C208" s="60">
        <f>'Sauen + verworfen'!C208</f>
        <v>0</v>
      </c>
      <c r="D208" s="60">
        <f>'Sauen + verworfen'!D208</f>
        <v>0</v>
      </c>
      <c r="E208" s="60">
        <f>'Sauen + verworfen'!E208</f>
        <v>0</v>
      </c>
      <c r="F208" s="54"/>
      <c r="G208" s="48" t="str">
        <f>'Sauen + verworfen'!G208</f>
        <v>FALSCH</v>
      </c>
      <c r="H208" s="55"/>
      <c r="I208" s="53"/>
    </row>
    <row r="209" spans="1:9" ht="15" customHeight="1" thickBot="1" x14ac:dyDescent="0.35">
      <c r="A209" s="56"/>
      <c r="B209" s="60">
        <f>'Sauen + verworfen'!B209</f>
        <v>0</v>
      </c>
      <c r="C209" s="60">
        <f>'Sauen + verworfen'!C209</f>
        <v>0</v>
      </c>
      <c r="D209" s="60">
        <f>'Sauen + verworfen'!D209</f>
        <v>0</v>
      </c>
      <c r="E209" s="60">
        <f>'Sauen + verworfen'!E209</f>
        <v>0</v>
      </c>
      <c r="F209" s="57"/>
      <c r="G209" s="48" t="str">
        <f>'Sauen + verworfen'!G209</f>
        <v>FALSCH</v>
      </c>
      <c r="H209" s="58"/>
      <c r="I209" s="59"/>
    </row>
    <row r="210" spans="1:9" ht="119.25" customHeight="1" thickBot="1" x14ac:dyDescent="0.35">
      <c r="A210" s="40" t="s">
        <v>192</v>
      </c>
      <c r="B210" s="41" t="s">
        <v>141</v>
      </c>
      <c r="C210" s="42" t="s">
        <v>135</v>
      </c>
      <c r="D210" s="42" t="s">
        <v>134</v>
      </c>
      <c r="E210" s="42" t="s">
        <v>222</v>
      </c>
      <c r="F210" s="42" t="s">
        <v>140</v>
      </c>
      <c r="G210" s="42" t="s">
        <v>139</v>
      </c>
      <c r="H210" s="42" t="s">
        <v>154</v>
      </c>
      <c r="I210" s="43"/>
    </row>
    <row r="211" spans="1:9" ht="15" customHeight="1" thickBot="1" x14ac:dyDescent="0.35">
      <c r="A211" s="46"/>
      <c r="B211" s="60">
        <f>'Sauen + verworfen'!B211</f>
        <v>0</v>
      </c>
      <c r="C211" s="60">
        <f>'Sauen + verworfen'!C211</f>
        <v>0</v>
      </c>
      <c r="D211" s="60">
        <f>'Sauen + verworfen'!D211</f>
        <v>0</v>
      </c>
      <c r="E211" s="60">
        <f>'Sauen + verworfen'!E211</f>
        <v>0</v>
      </c>
      <c r="F211" s="47" t="e">
        <f>ROUND('Klassen Schweine'!E666,2)</f>
        <v>#DIV/0!</v>
      </c>
      <c r="G211" s="48" t="str">
        <f>'Sauen + verworfen'!G211</f>
        <v>FALSCH</v>
      </c>
      <c r="H211" s="49">
        <f>ROUND('Klassen Schweine'!D666,2)</f>
        <v>0</v>
      </c>
      <c r="I211" s="227">
        <f t="shared" si="2"/>
        <v>0</v>
      </c>
    </row>
    <row r="212" spans="1:9" ht="15" customHeight="1" x14ac:dyDescent="0.3">
      <c r="A212" s="46"/>
      <c r="B212" s="60">
        <f>'Sauen + verworfen'!B212</f>
        <v>0</v>
      </c>
      <c r="C212" s="60">
        <f>'Sauen + verworfen'!C212</f>
        <v>0</v>
      </c>
      <c r="D212" s="60">
        <f>'Sauen + verworfen'!D212</f>
        <v>0</v>
      </c>
      <c r="E212" s="60">
        <f>'Sauen + verworfen'!E212</f>
        <v>0</v>
      </c>
      <c r="F212" s="51"/>
      <c r="G212" s="48" t="str">
        <f>'Sauen + verworfen'!G212</f>
        <v>FALSCH</v>
      </c>
      <c r="H212" s="52"/>
      <c r="I212" s="53"/>
    </row>
    <row r="213" spans="1:9" ht="15" customHeight="1" x14ac:dyDescent="0.3">
      <c r="A213" s="46"/>
      <c r="B213" s="60">
        <f>'Sauen + verworfen'!B213</f>
        <v>0</v>
      </c>
      <c r="C213" s="60">
        <f>'Sauen + verworfen'!C213</f>
        <v>0</v>
      </c>
      <c r="D213" s="60">
        <f>'Sauen + verworfen'!D213</f>
        <v>0</v>
      </c>
      <c r="E213" s="60">
        <f>'Sauen + verworfen'!E213</f>
        <v>0</v>
      </c>
      <c r="F213" s="51"/>
      <c r="G213" s="48" t="str">
        <f>'Sauen + verworfen'!G213</f>
        <v>FALSCH</v>
      </c>
      <c r="H213" s="54"/>
      <c r="I213" s="53"/>
    </row>
    <row r="214" spans="1:9" ht="15" customHeight="1" x14ac:dyDescent="0.3">
      <c r="A214" s="46"/>
      <c r="B214" s="60">
        <f>'Sauen + verworfen'!B214</f>
        <v>0</v>
      </c>
      <c r="C214" s="60">
        <f>'Sauen + verworfen'!C214</f>
        <v>0</v>
      </c>
      <c r="D214" s="60">
        <f>'Sauen + verworfen'!D214</f>
        <v>0</v>
      </c>
      <c r="E214" s="60">
        <f>'Sauen + verworfen'!E214</f>
        <v>0</v>
      </c>
      <c r="F214" s="51"/>
      <c r="G214" s="48" t="str">
        <f>'Sauen + verworfen'!G214</f>
        <v>FALSCH</v>
      </c>
      <c r="H214" s="54"/>
      <c r="I214" s="53"/>
    </row>
    <row r="215" spans="1:9" ht="15" customHeight="1" x14ac:dyDescent="0.3">
      <c r="A215" s="46"/>
      <c r="B215" s="60">
        <f>'Sauen + verworfen'!B215</f>
        <v>0</v>
      </c>
      <c r="C215" s="60">
        <f>'Sauen + verworfen'!C215</f>
        <v>0</v>
      </c>
      <c r="D215" s="60">
        <f>'Sauen + verworfen'!D215</f>
        <v>0</v>
      </c>
      <c r="E215" s="60">
        <f>'Sauen + verworfen'!E215</f>
        <v>0</v>
      </c>
      <c r="F215" s="51"/>
      <c r="G215" s="48" t="str">
        <f>'Sauen + verworfen'!G215</f>
        <v>FALSCH</v>
      </c>
      <c r="H215" s="54"/>
      <c r="I215" s="53"/>
    </row>
    <row r="216" spans="1:9" ht="15" customHeight="1" x14ac:dyDescent="0.3">
      <c r="A216" s="46"/>
      <c r="B216" s="60">
        <f>'Sauen + verworfen'!B216</f>
        <v>0</v>
      </c>
      <c r="C216" s="60">
        <f>'Sauen + verworfen'!C216</f>
        <v>0</v>
      </c>
      <c r="D216" s="60">
        <f>'Sauen + verworfen'!D216</f>
        <v>0</v>
      </c>
      <c r="E216" s="60">
        <f>'Sauen + verworfen'!E216</f>
        <v>0</v>
      </c>
      <c r="F216" s="51"/>
      <c r="G216" s="48" t="str">
        <f>'Sauen + verworfen'!G216</f>
        <v>FALSCH</v>
      </c>
      <c r="H216" s="54"/>
      <c r="I216" s="53"/>
    </row>
    <row r="217" spans="1:9" ht="15" customHeight="1" x14ac:dyDescent="0.3">
      <c r="A217" s="46"/>
      <c r="B217" s="60">
        <f>'Sauen + verworfen'!B217</f>
        <v>0</v>
      </c>
      <c r="C217" s="60">
        <f>'Sauen + verworfen'!C217</f>
        <v>0</v>
      </c>
      <c r="D217" s="60">
        <f>'Sauen + verworfen'!D217</f>
        <v>0</v>
      </c>
      <c r="E217" s="60">
        <f>'Sauen + verworfen'!E217</f>
        <v>0</v>
      </c>
      <c r="F217" s="51"/>
      <c r="G217" s="48" t="str">
        <f>'Sauen + verworfen'!G217</f>
        <v>FALSCH</v>
      </c>
      <c r="H217" s="54"/>
      <c r="I217" s="53"/>
    </row>
    <row r="218" spans="1:9" ht="15" customHeight="1" x14ac:dyDescent="0.3">
      <c r="A218" s="46"/>
      <c r="B218" s="60">
        <f>'Sauen + verworfen'!B218</f>
        <v>0</v>
      </c>
      <c r="C218" s="60">
        <f>'Sauen + verworfen'!C218</f>
        <v>0</v>
      </c>
      <c r="D218" s="60">
        <f>'Sauen + verworfen'!D218</f>
        <v>0</v>
      </c>
      <c r="E218" s="60">
        <f>'Sauen + verworfen'!E218</f>
        <v>0</v>
      </c>
      <c r="F218" s="51"/>
      <c r="G218" s="48" t="str">
        <f>'Sauen + verworfen'!G218</f>
        <v>FALSCH</v>
      </c>
      <c r="H218" s="54"/>
      <c r="I218" s="53"/>
    </row>
    <row r="219" spans="1:9" ht="15" customHeight="1" x14ac:dyDescent="0.3">
      <c r="A219" s="46"/>
      <c r="B219" s="60">
        <f>'Sauen + verworfen'!B219</f>
        <v>0</v>
      </c>
      <c r="C219" s="60">
        <f>'Sauen + verworfen'!C219</f>
        <v>0</v>
      </c>
      <c r="D219" s="60">
        <f>'Sauen + verworfen'!D219</f>
        <v>0</v>
      </c>
      <c r="E219" s="60">
        <f>'Sauen + verworfen'!E219</f>
        <v>0</v>
      </c>
      <c r="F219" s="54"/>
      <c r="G219" s="48" t="str">
        <f>'Sauen + verworfen'!G219</f>
        <v>FALSCH</v>
      </c>
      <c r="H219" s="55"/>
      <c r="I219" s="53"/>
    </row>
    <row r="220" spans="1:9" ht="15" customHeight="1" thickBot="1" x14ac:dyDescent="0.35">
      <c r="A220" s="56"/>
      <c r="B220" s="60">
        <f>'Sauen + verworfen'!B220</f>
        <v>0</v>
      </c>
      <c r="C220" s="60">
        <f>'Sauen + verworfen'!C220</f>
        <v>0</v>
      </c>
      <c r="D220" s="60">
        <f>'Sauen + verworfen'!D220</f>
        <v>0</v>
      </c>
      <c r="E220" s="60">
        <f>'Sauen + verworfen'!E220</f>
        <v>0</v>
      </c>
      <c r="F220" s="57"/>
      <c r="G220" s="48" t="str">
        <f>'Sauen + verworfen'!G220</f>
        <v>FALSCH</v>
      </c>
      <c r="H220" s="58"/>
      <c r="I220" s="59"/>
    </row>
    <row r="221" spans="1:9" ht="117.75" customHeight="1" thickBot="1" x14ac:dyDescent="0.35">
      <c r="A221" s="40" t="s">
        <v>224</v>
      </c>
      <c r="B221" s="41" t="s">
        <v>141</v>
      </c>
      <c r="C221" s="42" t="s">
        <v>135</v>
      </c>
      <c r="D221" s="42" t="s">
        <v>134</v>
      </c>
      <c r="E221" s="42" t="s">
        <v>222</v>
      </c>
      <c r="F221" s="42" t="s">
        <v>140</v>
      </c>
      <c r="G221" s="42" t="s">
        <v>139</v>
      </c>
      <c r="H221" s="42" t="s">
        <v>154</v>
      </c>
      <c r="I221" s="43"/>
    </row>
    <row r="222" spans="1:9" ht="15" customHeight="1" thickBot="1" x14ac:dyDescent="0.35">
      <c r="A222" s="46"/>
      <c r="B222" s="60">
        <f>'Sauen + verworfen'!B222</f>
        <v>0</v>
      </c>
      <c r="C222" s="60">
        <f>'Sauen + verworfen'!C222</f>
        <v>0</v>
      </c>
      <c r="D222" s="60">
        <f>'Sauen + verworfen'!D222</f>
        <v>0</v>
      </c>
      <c r="E222" s="60">
        <f>'Sauen + verworfen'!E222</f>
        <v>0</v>
      </c>
      <c r="F222" s="47" t="e">
        <f>ROUND('Klassen Schweine'!E699,2)</f>
        <v>#DIV/0!</v>
      </c>
      <c r="G222" s="48" t="str">
        <f>'Sauen + verworfen'!G222</f>
        <v>FALSCH</v>
      </c>
      <c r="H222" s="49">
        <f>'Klassen Schweine'!D699</f>
        <v>0</v>
      </c>
      <c r="I222" s="227">
        <f t="shared" si="2"/>
        <v>0</v>
      </c>
    </row>
    <row r="223" spans="1:9" ht="15" customHeight="1" x14ac:dyDescent="0.3">
      <c r="A223" s="46"/>
      <c r="B223" s="60">
        <f>'Sauen + verworfen'!B223</f>
        <v>0</v>
      </c>
      <c r="C223" s="60">
        <f>'Sauen + verworfen'!C223</f>
        <v>0</v>
      </c>
      <c r="D223" s="60">
        <f>'Sauen + verworfen'!D223</f>
        <v>0</v>
      </c>
      <c r="E223" s="60">
        <f>'Sauen + verworfen'!E223</f>
        <v>0</v>
      </c>
      <c r="F223" s="51"/>
      <c r="G223" s="48" t="str">
        <f>'Sauen + verworfen'!G223</f>
        <v>FALSCH</v>
      </c>
      <c r="H223" s="52"/>
      <c r="I223" s="53"/>
    </row>
    <row r="224" spans="1:9" ht="15" customHeight="1" x14ac:dyDescent="0.3">
      <c r="A224" s="46"/>
      <c r="B224" s="60">
        <f>'Sauen + verworfen'!B224</f>
        <v>0</v>
      </c>
      <c r="C224" s="60">
        <f>'Sauen + verworfen'!C224</f>
        <v>0</v>
      </c>
      <c r="D224" s="60">
        <f>'Sauen + verworfen'!D224</f>
        <v>0</v>
      </c>
      <c r="E224" s="60">
        <f>'Sauen + verworfen'!E224</f>
        <v>0</v>
      </c>
      <c r="F224" s="51"/>
      <c r="G224" s="48" t="str">
        <f>'Sauen + verworfen'!G224</f>
        <v>FALSCH</v>
      </c>
      <c r="H224" s="54"/>
      <c r="I224" s="53"/>
    </row>
    <row r="225" spans="1:9" ht="15" customHeight="1" x14ac:dyDescent="0.3">
      <c r="A225" s="46"/>
      <c r="B225" s="60">
        <f>'Sauen + verworfen'!B225</f>
        <v>0</v>
      </c>
      <c r="C225" s="60">
        <f>'Sauen + verworfen'!C225</f>
        <v>0</v>
      </c>
      <c r="D225" s="60">
        <f>'Sauen + verworfen'!D225</f>
        <v>0</v>
      </c>
      <c r="E225" s="60">
        <f>'Sauen + verworfen'!E225</f>
        <v>0</v>
      </c>
      <c r="F225" s="51"/>
      <c r="G225" s="48" t="str">
        <f>'Sauen + verworfen'!G225</f>
        <v>FALSCH</v>
      </c>
      <c r="H225" s="54"/>
      <c r="I225" s="53"/>
    </row>
    <row r="226" spans="1:9" ht="15" customHeight="1" x14ac:dyDescent="0.3">
      <c r="A226" s="46"/>
      <c r="B226" s="60">
        <f>'Sauen + verworfen'!B226</f>
        <v>0</v>
      </c>
      <c r="C226" s="60">
        <f>'Sauen + verworfen'!C226</f>
        <v>0</v>
      </c>
      <c r="D226" s="60">
        <f>'Sauen + verworfen'!D226</f>
        <v>0</v>
      </c>
      <c r="E226" s="60">
        <f>'Sauen + verworfen'!E226</f>
        <v>0</v>
      </c>
      <c r="F226" s="51"/>
      <c r="G226" s="48" t="str">
        <f>'Sauen + verworfen'!G226</f>
        <v>FALSCH</v>
      </c>
      <c r="H226" s="54"/>
      <c r="I226" s="53"/>
    </row>
    <row r="227" spans="1:9" ht="15" customHeight="1" x14ac:dyDescent="0.3">
      <c r="A227" s="46"/>
      <c r="B227" s="60">
        <f>'Sauen + verworfen'!B227</f>
        <v>0</v>
      </c>
      <c r="C227" s="60">
        <f>'Sauen + verworfen'!C227</f>
        <v>0</v>
      </c>
      <c r="D227" s="60">
        <f>'Sauen + verworfen'!D227</f>
        <v>0</v>
      </c>
      <c r="E227" s="60">
        <f>'Sauen + verworfen'!E227</f>
        <v>0</v>
      </c>
      <c r="F227" s="51"/>
      <c r="G227" s="48" t="str">
        <f>'Sauen + verworfen'!G227</f>
        <v>FALSCH</v>
      </c>
      <c r="H227" s="54"/>
      <c r="I227" s="53"/>
    </row>
    <row r="228" spans="1:9" ht="15" customHeight="1" x14ac:dyDescent="0.3">
      <c r="A228" s="46"/>
      <c r="B228" s="60">
        <f>'Sauen + verworfen'!B228</f>
        <v>0</v>
      </c>
      <c r="C228" s="60">
        <f>'Sauen + verworfen'!C228</f>
        <v>0</v>
      </c>
      <c r="D228" s="60">
        <f>'Sauen + verworfen'!D228</f>
        <v>0</v>
      </c>
      <c r="E228" s="60">
        <f>'Sauen + verworfen'!E228</f>
        <v>0</v>
      </c>
      <c r="F228" s="51"/>
      <c r="G228" s="48" t="str">
        <f>'Sauen + verworfen'!G228</f>
        <v>FALSCH</v>
      </c>
      <c r="H228" s="54"/>
      <c r="I228" s="53"/>
    </row>
    <row r="229" spans="1:9" ht="15" customHeight="1" x14ac:dyDescent="0.3">
      <c r="A229" s="46"/>
      <c r="B229" s="60">
        <f>'Sauen + verworfen'!B229</f>
        <v>0</v>
      </c>
      <c r="C229" s="60">
        <f>'Sauen + verworfen'!C229</f>
        <v>0</v>
      </c>
      <c r="D229" s="60">
        <f>'Sauen + verworfen'!D229</f>
        <v>0</v>
      </c>
      <c r="E229" s="60">
        <f>'Sauen + verworfen'!E229</f>
        <v>0</v>
      </c>
      <c r="F229" s="51"/>
      <c r="G229" s="48" t="str">
        <f>'Sauen + verworfen'!G229</f>
        <v>FALSCH</v>
      </c>
      <c r="H229" s="54"/>
      <c r="I229" s="53"/>
    </row>
    <row r="230" spans="1:9" ht="15" customHeight="1" x14ac:dyDescent="0.3">
      <c r="A230" s="46"/>
      <c r="B230" s="60">
        <f>'Sauen + verworfen'!B230</f>
        <v>0</v>
      </c>
      <c r="C230" s="60">
        <f>'Sauen + verworfen'!C230</f>
        <v>0</v>
      </c>
      <c r="D230" s="60">
        <f>'Sauen + verworfen'!D230</f>
        <v>0</v>
      </c>
      <c r="E230" s="60">
        <f>'Sauen + verworfen'!E230</f>
        <v>0</v>
      </c>
      <c r="F230" s="54"/>
      <c r="G230" s="48" t="str">
        <f>'Sauen + verworfen'!G230</f>
        <v>FALSCH</v>
      </c>
      <c r="H230" s="55"/>
      <c r="I230" s="53"/>
    </row>
    <row r="231" spans="1:9" ht="15" customHeight="1" thickBot="1" x14ac:dyDescent="0.35">
      <c r="A231" s="56"/>
      <c r="B231" s="60">
        <f>'Sauen + verworfen'!B231</f>
        <v>0</v>
      </c>
      <c r="C231" s="60">
        <f>'Sauen + verworfen'!C231</f>
        <v>0</v>
      </c>
      <c r="D231" s="60">
        <f>'Sauen + verworfen'!D231</f>
        <v>0</v>
      </c>
      <c r="E231" s="60">
        <f>'Sauen + verworfen'!E231</f>
        <v>0</v>
      </c>
      <c r="F231" s="57"/>
      <c r="G231" s="48" t="str">
        <f>'Sauen + verworfen'!G231</f>
        <v>FALSCH</v>
      </c>
      <c r="H231" s="58"/>
      <c r="I231" s="59"/>
    </row>
    <row r="232" spans="1:9" ht="127.5" customHeight="1" thickBot="1" x14ac:dyDescent="0.35">
      <c r="A232" s="40" t="s">
        <v>225</v>
      </c>
      <c r="B232" s="41" t="s">
        <v>141</v>
      </c>
      <c r="C232" s="42" t="s">
        <v>135</v>
      </c>
      <c r="D232" s="42" t="s">
        <v>134</v>
      </c>
      <c r="E232" s="42" t="s">
        <v>222</v>
      </c>
      <c r="F232" s="42" t="s">
        <v>140</v>
      </c>
      <c r="G232" s="42" t="s">
        <v>139</v>
      </c>
      <c r="H232" s="42" t="s">
        <v>154</v>
      </c>
      <c r="I232" s="43"/>
    </row>
    <row r="233" spans="1:9" ht="15" customHeight="1" thickBot="1" x14ac:dyDescent="0.35">
      <c r="A233" s="46"/>
      <c r="B233" s="60">
        <f>'Sauen + verworfen'!B233</f>
        <v>0</v>
      </c>
      <c r="C233" s="60">
        <f>'Sauen + verworfen'!C233</f>
        <v>0</v>
      </c>
      <c r="D233" s="60">
        <f>'Sauen + verworfen'!D233</f>
        <v>0</v>
      </c>
      <c r="E233" s="60">
        <f>'Sauen + verworfen'!E233</f>
        <v>0</v>
      </c>
      <c r="F233" s="47" t="e">
        <f>ROUND('Klassen Schweine'!E732,2)</f>
        <v>#DIV/0!</v>
      </c>
      <c r="G233" s="48" t="str">
        <f>'Sauen + verworfen'!G233</f>
        <v>FALSCH</v>
      </c>
      <c r="H233" s="49">
        <f>'Klassen Schweine'!D732</f>
        <v>0</v>
      </c>
      <c r="I233" s="227">
        <f t="shared" si="2"/>
        <v>0</v>
      </c>
    </row>
    <row r="234" spans="1:9" ht="15" customHeight="1" x14ac:dyDescent="0.3">
      <c r="A234" s="46"/>
      <c r="B234" s="60">
        <f>'Sauen + verworfen'!B234</f>
        <v>0</v>
      </c>
      <c r="C234" s="60">
        <f>'Sauen + verworfen'!C234</f>
        <v>0</v>
      </c>
      <c r="D234" s="60">
        <f>'Sauen + verworfen'!D234</f>
        <v>0</v>
      </c>
      <c r="E234" s="60">
        <f>'Sauen + verworfen'!E234</f>
        <v>0</v>
      </c>
      <c r="F234" s="51"/>
      <c r="G234" s="48" t="str">
        <f>'Sauen + verworfen'!G234</f>
        <v>FALSCH</v>
      </c>
      <c r="H234" s="52"/>
      <c r="I234" s="53"/>
    </row>
    <row r="235" spans="1:9" ht="15" customHeight="1" x14ac:dyDescent="0.3">
      <c r="A235" s="46"/>
      <c r="B235" s="60">
        <f>'Sauen + verworfen'!B235</f>
        <v>0</v>
      </c>
      <c r="C235" s="60">
        <f>'Sauen + verworfen'!C235</f>
        <v>0</v>
      </c>
      <c r="D235" s="60">
        <f>'Sauen + verworfen'!D235</f>
        <v>0</v>
      </c>
      <c r="E235" s="60">
        <f>'Sauen + verworfen'!E235</f>
        <v>0</v>
      </c>
      <c r="F235" s="51"/>
      <c r="G235" s="48" t="str">
        <f>'Sauen + verworfen'!G235</f>
        <v>FALSCH</v>
      </c>
      <c r="H235" s="54"/>
      <c r="I235" s="53"/>
    </row>
    <row r="236" spans="1:9" ht="15" customHeight="1" x14ac:dyDescent="0.3">
      <c r="A236" s="46"/>
      <c r="B236" s="60">
        <f>'Sauen + verworfen'!B236</f>
        <v>0</v>
      </c>
      <c r="C236" s="60">
        <f>'Sauen + verworfen'!C236</f>
        <v>0</v>
      </c>
      <c r="D236" s="60">
        <f>'Sauen + verworfen'!D236</f>
        <v>0</v>
      </c>
      <c r="E236" s="60">
        <f>'Sauen + verworfen'!E236</f>
        <v>0</v>
      </c>
      <c r="F236" s="51"/>
      <c r="G236" s="48" t="str">
        <f>'Sauen + verworfen'!G236</f>
        <v>FALSCH</v>
      </c>
      <c r="H236" s="54"/>
      <c r="I236" s="53"/>
    </row>
    <row r="237" spans="1:9" ht="15" customHeight="1" x14ac:dyDescent="0.3">
      <c r="A237" s="46"/>
      <c r="B237" s="60">
        <f>'Sauen + verworfen'!B237</f>
        <v>0</v>
      </c>
      <c r="C237" s="60">
        <f>'Sauen + verworfen'!C237</f>
        <v>0</v>
      </c>
      <c r="D237" s="60">
        <f>'Sauen + verworfen'!D237</f>
        <v>0</v>
      </c>
      <c r="E237" s="60">
        <f>'Sauen + verworfen'!E237</f>
        <v>0</v>
      </c>
      <c r="F237" s="51"/>
      <c r="G237" s="48" t="str">
        <f>'Sauen + verworfen'!G237</f>
        <v>FALSCH</v>
      </c>
      <c r="H237" s="54"/>
      <c r="I237" s="53"/>
    </row>
    <row r="238" spans="1:9" ht="15" customHeight="1" x14ac:dyDescent="0.3">
      <c r="A238" s="46"/>
      <c r="B238" s="60">
        <f>'Sauen + verworfen'!B238</f>
        <v>0</v>
      </c>
      <c r="C238" s="60">
        <f>'Sauen + verworfen'!C238</f>
        <v>0</v>
      </c>
      <c r="D238" s="60">
        <f>'Sauen + verworfen'!D238</f>
        <v>0</v>
      </c>
      <c r="E238" s="60">
        <f>'Sauen + verworfen'!E238</f>
        <v>0</v>
      </c>
      <c r="F238" s="51"/>
      <c r="G238" s="48" t="str">
        <f>'Sauen + verworfen'!G238</f>
        <v>FALSCH</v>
      </c>
      <c r="H238" s="54"/>
      <c r="I238" s="53"/>
    </row>
    <row r="239" spans="1:9" ht="15" customHeight="1" x14ac:dyDescent="0.3">
      <c r="A239" s="46"/>
      <c r="B239" s="60">
        <f>'Sauen + verworfen'!B239</f>
        <v>0</v>
      </c>
      <c r="C239" s="60">
        <f>'Sauen + verworfen'!C239</f>
        <v>0</v>
      </c>
      <c r="D239" s="60">
        <f>'Sauen + verworfen'!D239</f>
        <v>0</v>
      </c>
      <c r="E239" s="60">
        <f>'Sauen + verworfen'!E239</f>
        <v>0</v>
      </c>
      <c r="F239" s="51"/>
      <c r="G239" s="48" t="str">
        <f>'Sauen + verworfen'!G239</f>
        <v>FALSCH</v>
      </c>
      <c r="H239" s="54"/>
      <c r="I239" s="53"/>
    </row>
    <row r="240" spans="1:9" ht="15" customHeight="1" x14ac:dyDescent="0.3">
      <c r="A240" s="46"/>
      <c r="B240" s="60">
        <f>'Sauen + verworfen'!B240</f>
        <v>0</v>
      </c>
      <c r="C240" s="60">
        <f>'Sauen + verworfen'!C240</f>
        <v>0</v>
      </c>
      <c r="D240" s="60">
        <f>'Sauen + verworfen'!D240</f>
        <v>0</v>
      </c>
      <c r="E240" s="60">
        <f>'Sauen + verworfen'!E240</f>
        <v>0</v>
      </c>
      <c r="F240" s="51"/>
      <c r="G240" s="48" t="str">
        <f>'Sauen + verworfen'!G240</f>
        <v>FALSCH</v>
      </c>
      <c r="H240" s="54"/>
      <c r="I240" s="53"/>
    </row>
    <row r="241" spans="1:9" ht="15" customHeight="1" x14ac:dyDescent="0.3">
      <c r="A241" s="46"/>
      <c r="B241" s="60">
        <f>'Sauen + verworfen'!B241</f>
        <v>0</v>
      </c>
      <c r="C241" s="60">
        <f>'Sauen + verworfen'!C241</f>
        <v>0</v>
      </c>
      <c r="D241" s="60">
        <f>'Sauen + verworfen'!D241</f>
        <v>0</v>
      </c>
      <c r="E241" s="60">
        <f>'Sauen + verworfen'!E241</f>
        <v>0</v>
      </c>
      <c r="F241" s="54"/>
      <c r="G241" s="48" t="str">
        <f>'Sauen + verworfen'!G241</f>
        <v>FALSCH</v>
      </c>
      <c r="H241" s="55"/>
      <c r="I241" s="53"/>
    </row>
    <row r="242" spans="1:9" ht="15" customHeight="1" thickBot="1" x14ac:dyDescent="0.35">
      <c r="A242" s="56"/>
      <c r="B242" s="60">
        <f>'Sauen + verworfen'!B242</f>
        <v>0</v>
      </c>
      <c r="C242" s="60">
        <f>'Sauen + verworfen'!C242</f>
        <v>0</v>
      </c>
      <c r="D242" s="60">
        <f>'Sauen + verworfen'!D242</f>
        <v>0</v>
      </c>
      <c r="E242" s="60">
        <f>'Sauen + verworfen'!E242</f>
        <v>0</v>
      </c>
      <c r="F242" s="57"/>
      <c r="G242" s="48" t="str">
        <f>'Sauen + verworfen'!G242</f>
        <v>FALSCH</v>
      </c>
      <c r="H242" s="58"/>
      <c r="I242" s="59"/>
    </row>
    <row r="243" spans="1:9" ht="110.25" customHeight="1" thickBot="1" x14ac:dyDescent="0.35">
      <c r="A243" s="40" t="s">
        <v>226</v>
      </c>
      <c r="B243" s="41" t="s">
        <v>141</v>
      </c>
      <c r="C243" s="42" t="s">
        <v>135</v>
      </c>
      <c r="D243" s="42" t="s">
        <v>134</v>
      </c>
      <c r="E243" s="42" t="s">
        <v>222</v>
      </c>
      <c r="F243" s="42" t="s">
        <v>140</v>
      </c>
      <c r="G243" s="42" t="s">
        <v>139</v>
      </c>
      <c r="H243" s="42" t="s">
        <v>154</v>
      </c>
      <c r="I243" s="43"/>
    </row>
    <row r="244" spans="1:9" ht="15" customHeight="1" thickBot="1" x14ac:dyDescent="0.35">
      <c r="A244" s="46"/>
      <c r="B244" s="60">
        <f>'Sauen + verworfen'!B244</f>
        <v>0</v>
      </c>
      <c r="C244" s="60">
        <f>'Sauen + verworfen'!C244</f>
        <v>0</v>
      </c>
      <c r="D244" s="60">
        <f>'Sauen + verworfen'!D244</f>
        <v>0</v>
      </c>
      <c r="E244" s="60">
        <f>'Sauen + verworfen'!E244</f>
        <v>0</v>
      </c>
      <c r="F244" s="47" t="e">
        <f>ROUND('Klassen Schweine'!E765,2)</f>
        <v>#DIV/0!</v>
      </c>
      <c r="G244" s="48" t="str">
        <f>'Sauen + verworfen'!G244</f>
        <v>FALSCH</v>
      </c>
      <c r="H244" s="49">
        <f>'Klassen Schweine'!D765</f>
        <v>0</v>
      </c>
      <c r="I244" s="227">
        <f t="shared" si="2"/>
        <v>0</v>
      </c>
    </row>
    <row r="245" spans="1:9" ht="15" customHeight="1" x14ac:dyDescent="0.3">
      <c r="A245" s="46"/>
      <c r="B245" s="60">
        <f>'Sauen + verworfen'!B245</f>
        <v>0</v>
      </c>
      <c r="C245" s="60">
        <f>'Sauen + verworfen'!C245</f>
        <v>0</v>
      </c>
      <c r="D245" s="60">
        <f>'Sauen + verworfen'!D245</f>
        <v>0</v>
      </c>
      <c r="E245" s="60">
        <f>'Sauen + verworfen'!E245</f>
        <v>0</v>
      </c>
      <c r="F245" s="51"/>
      <c r="G245" s="48" t="str">
        <f>'Sauen + verworfen'!G245</f>
        <v>FALSCH</v>
      </c>
      <c r="H245" s="52"/>
      <c r="I245" s="53"/>
    </row>
    <row r="246" spans="1:9" ht="15" customHeight="1" x14ac:dyDescent="0.3">
      <c r="A246" s="46"/>
      <c r="B246" s="60">
        <f>'Sauen + verworfen'!B246</f>
        <v>0</v>
      </c>
      <c r="C246" s="60">
        <f>'Sauen + verworfen'!C246</f>
        <v>0</v>
      </c>
      <c r="D246" s="60">
        <f>'Sauen + verworfen'!D246</f>
        <v>0</v>
      </c>
      <c r="E246" s="60">
        <f>'Sauen + verworfen'!E246</f>
        <v>0</v>
      </c>
      <c r="F246" s="51"/>
      <c r="G246" s="48" t="str">
        <f>'Sauen + verworfen'!G246</f>
        <v>FALSCH</v>
      </c>
      <c r="H246" s="54"/>
      <c r="I246" s="53"/>
    </row>
    <row r="247" spans="1:9" ht="15" customHeight="1" x14ac:dyDescent="0.3">
      <c r="A247" s="46"/>
      <c r="B247" s="60">
        <f>'Sauen + verworfen'!B247</f>
        <v>0</v>
      </c>
      <c r="C247" s="60">
        <f>'Sauen + verworfen'!C247</f>
        <v>0</v>
      </c>
      <c r="D247" s="60">
        <f>'Sauen + verworfen'!D247</f>
        <v>0</v>
      </c>
      <c r="E247" s="60">
        <f>'Sauen + verworfen'!E247</f>
        <v>0</v>
      </c>
      <c r="F247" s="51"/>
      <c r="G247" s="48" t="str">
        <f>'Sauen + verworfen'!G247</f>
        <v>FALSCH</v>
      </c>
      <c r="H247" s="54"/>
      <c r="I247" s="53"/>
    </row>
    <row r="248" spans="1:9" ht="15" customHeight="1" x14ac:dyDescent="0.3">
      <c r="A248" s="46"/>
      <c r="B248" s="60">
        <f>'Sauen + verworfen'!B248</f>
        <v>0</v>
      </c>
      <c r="C248" s="60">
        <f>'Sauen + verworfen'!C248</f>
        <v>0</v>
      </c>
      <c r="D248" s="60">
        <f>'Sauen + verworfen'!D248</f>
        <v>0</v>
      </c>
      <c r="E248" s="60">
        <f>'Sauen + verworfen'!E248</f>
        <v>0</v>
      </c>
      <c r="F248" s="51"/>
      <c r="G248" s="48" t="str">
        <f>'Sauen + verworfen'!G248</f>
        <v>FALSCH</v>
      </c>
      <c r="H248" s="54"/>
      <c r="I248" s="53"/>
    </row>
    <row r="249" spans="1:9" ht="15" customHeight="1" x14ac:dyDescent="0.3">
      <c r="A249" s="46"/>
      <c r="B249" s="60">
        <f>'Sauen + verworfen'!B249</f>
        <v>0</v>
      </c>
      <c r="C249" s="60">
        <f>'Sauen + verworfen'!C249</f>
        <v>0</v>
      </c>
      <c r="D249" s="60">
        <f>'Sauen + verworfen'!D249</f>
        <v>0</v>
      </c>
      <c r="E249" s="60">
        <f>'Sauen + verworfen'!E249</f>
        <v>0</v>
      </c>
      <c r="F249" s="51"/>
      <c r="G249" s="48" t="str">
        <f>'Sauen + verworfen'!G249</f>
        <v>FALSCH</v>
      </c>
      <c r="H249" s="54"/>
      <c r="I249" s="53"/>
    </row>
    <row r="250" spans="1:9" ht="15" customHeight="1" x14ac:dyDescent="0.3">
      <c r="A250" s="46"/>
      <c r="B250" s="60">
        <f>'Sauen + verworfen'!B250</f>
        <v>0</v>
      </c>
      <c r="C250" s="60">
        <f>'Sauen + verworfen'!C250</f>
        <v>0</v>
      </c>
      <c r="D250" s="60">
        <f>'Sauen + verworfen'!D250</f>
        <v>0</v>
      </c>
      <c r="E250" s="60">
        <f>'Sauen + verworfen'!E250</f>
        <v>0</v>
      </c>
      <c r="F250" s="51"/>
      <c r="G250" s="48" t="str">
        <f>'Sauen + verworfen'!G250</f>
        <v>FALSCH</v>
      </c>
      <c r="H250" s="54"/>
      <c r="I250" s="53"/>
    </row>
    <row r="251" spans="1:9" ht="15" customHeight="1" x14ac:dyDescent="0.3">
      <c r="A251" s="46"/>
      <c r="B251" s="60">
        <f>'Sauen + verworfen'!B251</f>
        <v>0</v>
      </c>
      <c r="C251" s="60">
        <f>'Sauen + verworfen'!C251</f>
        <v>0</v>
      </c>
      <c r="D251" s="60">
        <f>'Sauen + verworfen'!D251</f>
        <v>0</v>
      </c>
      <c r="E251" s="60">
        <f>'Sauen + verworfen'!E251</f>
        <v>0</v>
      </c>
      <c r="F251" s="51"/>
      <c r="G251" s="48" t="str">
        <f>'Sauen + verworfen'!G251</f>
        <v>FALSCH</v>
      </c>
      <c r="H251" s="54"/>
      <c r="I251" s="53"/>
    </row>
    <row r="252" spans="1:9" ht="15" customHeight="1" x14ac:dyDescent="0.3">
      <c r="A252" s="46"/>
      <c r="B252" s="60">
        <f>'Sauen + verworfen'!B252</f>
        <v>0</v>
      </c>
      <c r="C252" s="60">
        <f>'Sauen + verworfen'!C252</f>
        <v>0</v>
      </c>
      <c r="D252" s="60">
        <f>'Sauen + verworfen'!D252</f>
        <v>0</v>
      </c>
      <c r="E252" s="60">
        <f>'Sauen + verworfen'!E252</f>
        <v>0</v>
      </c>
      <c r="F252" s="54"/>
      <c r="G252" s="48" t="str">
        <f>'Sauen + verworfen'!G252</f>
        <v>FALSCH</v>
      </c>
      <c r="H252" s="55"/>
      <c r="I252" s="53"/>
    </row>
    <row r="253" spans="1:9" ht="15" customHeight="1" thickBot="1" x14ac:dyDescent="0.35">
      <c r="A253" s="56"/>
      <c r="B253" s="60">
        <f>'Sauen + verworfen'!B253</f>
        <v>0</v>
      </c>
      <c r="C253" s="60">
        <f>'Sauen + verworfen'!C253</f>
        <v>0</v>
      </c>
      <c r="D253" s="60">
        <f>'Sauen + verworfen'!D253</f>
        <v>0</v>
      </c>
      <c r="E253" s="60">
        <f>'Sauen + verworfen'!E253</f>
        <v>0</v>
      </c>
      <c r="F253" s="57"/>
      <c r="G253" s="48" t="str">
        <f>'Sauen + verworfen'!G253</f>
        <v>FALSCH</v>
      </c>
      <c r="H253" s="58"/>
      <c r="I253" s="59"/>
    </row>
    <row r="254" spans="1:9" ht="107.25" customHeight="1" thickBot="1" x14ac:dyDescent="0.35">
      <c r="A254" s="40" t="s">
        <v>227</v>
      </c>
      <c r="B254" s="41" t="s">
        <v>141</v>
      </c>
      <c r="C254" s="42" t="s">
        <v>135</v>
      </c>
      <c r="D254" s="42" t="s">
        <v>134</v>
      </c>
      <c r="E254" s="42" t="s">
        <v>222</v>
      </c>
      <c r="F254" s="42" t="s">
        <v>140</v>
      </c>
      <c r="G254" s="42" t="s">
        <v>139</v>
      </c>
      <c r="H254" s="42" t="s">
        <v>154</v>
      </c>
      <c r="I254" s="43"/>
    </row>
    <row r="255" spans="1:9" ht="15" customHeight="1" thickBot="1" x14ac:dyDescent="0.35">
      <c r="A255" s="46"/>
      <c r="B255" s="60">
        <f>'Sauen + verworfen'!B255</f>
        <v>0</v>
      </c>
      <c r="C255" s="60">
        <f>'Sauen + verworfen'!C255</f>
        <v>0</v>
      </c>
      <c r="D255" s="60">
        <f>'Sauen + verworfen'!D255</f>
        <v>0</v>
      </c>
      <c r="E255" s="60">
        <f>'Sauen + verworfen'!E255</f>
        <v>0</v>
      </c>
      <c r="F255" s="47" t="e">
        <f>ROUND('Klassen Schweine'!E798,2)</f>
        <v>#DIV/0!</v>
      </c>
      <c r="G255" s="48" t="str">
        <f>'Sauen + verworfen'!G255</f>
        <v>FALSCH</v>
      </c>
      <c r="H255" s="49">
        <f>'Klassen Schweine'!D798</f>
        <v>0</v>
      </c>
      <c r="I255" s="227">
        <f t="shared" si="2"/>
        <v>0</v>
      </c>
    </row>
    <row r="256" spans="1:9" ht="15" customHeight="1" x14ac:dyDescent="0.3">
      <c r="A256" s="46"/>
      <c r="B256" s="60">
        <f>'Sauen + verworfen'!B256</f>
        <v>0</v>
      </c>
      <c r="C256" s="60">
        <f>'Sauen + verworfen'!C256</f>
        <v>0</v>
      </c>
      <c r="D256" s="60">
        <f>'Sauen + verworfen'!D256</f>
        <v>0</v>
      </c>
      <c r="E256" s="60">
        <f>'Sauen + verworfen'!E256</f>
        <v>0</v>
      </c>
      <c r="F256" s="51"/>
      <c r="G256" s="48" t="str">
        <f>'Sauen + verworfen'!G256</f>
        <v>FALSCH</v>
      </c>
      <c r="H256" s="52"/>
      <c r="I256" s="53"/>
    </row>
    <row r="257" spans="1:9" ht="15" customHeight="1" x14ac:dyDescent="0.3">
      <c r="A257" s="46"/>
      <c r="B257" s="60">
        <f>'Sauen + verworfen'!B257</f>
        <v>0</v>
      </c>
      <c r="C257" s="60">
        <f>'Sauen + verworfen'!C257</f>
        <v>0</v>
      </c>
      <c r="D257" s="60">
        <f>'Sauen + verworfen'!D257</f>
        <v>0</v>
      </c>
      <c r="E257" s="60">
        <f>'Sauen + verworfen'!E257</f>
        <v>0</v>
      </c>
      <c r="F257" s="51"/>
      <c r="G257" s="48" t="str">
        <f>'Sauen + verworfen'!G257</f>
        <v>FALSCH</v>
      </c>
      <c r="H257" s="54"/>
      <c r="I257" s="53"/>
    </row>
    <row r="258" spans="1:9" ht="15" customHeight="1" x14ac:dyDescent="0.3">
      <c r="A258" s="46"/>
      <c r="B258" s="60">
        <f>'Sauen + verworfen'!B258</f>
        <v>0</v>
      </c>
      <c r="C258" s="60">
        <f>'Sauen + verworfen'!C258</f>
        <v>0</v>
      </c>
      <c r="D258" s="60">
        <f>'Sauen + verworfen'!D258</f>
        <v>0</v>
      </c>
      <c r="E258" s="60">
        <f>'Sauen + verworfen'!E258</f>
        <v>0</v>
      </c>
      <c r="F258" s="51"/>
      <c r="G258" s="48" t="str">
        <f>'Sauen + verworfen'!G258</f>
        <v>FALSCH</v>
      </c>
      <c r="H258" s="54"/>
      <c r="I258" s="53"/>
    </row>
    <row r="259" spans="1:9" ht="15" customHeight="1" x14ac:dyDescent="0.3">
      <c r="A259" s="46"/>
      <c r="B259" s="60">
        <f>'Sauen + verworfen'!B259</f>
        <v>0</v>
      </c>
      <c r="C259" s="60">
        <f>'Sauen + verworfen'!C259</f>
        <v>0</v>
      </c>
      <c r="D259" s="60">
        <f>'Sauen + verworfen'!D259</f>
        <v>0</v>
      </c>
      <c r="E259" s="60">
        <f>'Sauen + verworfen'!E259</f>
        <v>0</v>
      </c>
      <c r="F259" s="51"/>
      <c r="G259" s="48" t="str">
        <f>'Sauen + verworfen'!G259</f>
        <v>FALSCH</v>
      </c>
      <c r="H259" s="54"/>
      <c r="I259" s="53"/>
    </row>
    <row r="260" spans="1:9" ht="15" customHeight="1" x14ac:dyDescent="0.3">
      <c r="A260" s="46"/>
      <c r="B260" s="60">
        <f>'Sauen + verworfen'!B260</f>
        <v>0</v>
      </c>
      <c r="C260" s="60">
        <f>'Sauen + verworfen'!C260</f>
        <v>0</v>
      </c>
      <c r="D260" s="60">
        <f>'Sauen + verworfen'!D260</f>
        <v>0</v>
      </c>
      <c r="E260" s="60">
        <f>'Sauen + verworfen'!E260</f>
        <v>0</v>
      </c>
      <c r="F260" s="51"/>
      <c r="G260" s="48" t="str">
        <f>'Sauen + verworfen'!G260</f>
        <v>FALSCH</v>
      </c>
      <c r="H260" s="54"/>
      <c r="I260" s="53"/>
    </row>
    <row r="261" spans="1:9" ht="15" customHeight="1" x14ac:dyDescent="0.3">
      <c r="A261" s="46"/>
      <c r="B261" s="60">
        <f>'Sauen + verworfen'!B261</f>
        <v>0</v>
      </c>
      <c r="C261" s="60">
        <f>'Sauen + verworfen'!C261</f>
        <v>0</v>
      </c>
      <c r="D261" s="60">
        <f>'Sauen + verworfen'!D261</f>
        <v>0</v>
      </c>
      <c r="E261" s="60">
        <f>'Sauen + verworfen'!E261</f>
        <v>0</v>
      </c>
      <c r="F261" s="51"/>
      <c r="G261" s="48" t="str">
        <f>'Sauen + verworfen'!G261</f>
        <v>FALSCH</v>
      </c>
      <c r="H261" s="54"/>
      <c r="I261" s="53"/>
    </row>
    <row r="262" spans="1:9" ht="15" customHeight="1" x14ac:dyDescent="0.3">
      <c r="A262" s="46"/>
      <c r="B262" s="60">
        <f>'Sauen + verworfen'!B262</f>
        <v>0</v>
      </c>
      <c r="C262" s="60">
        <f>'Sauen + verworfen'!C262</f>
        <v>0</v>
      </c>
      <c r="D262" s="60">
        <f>'Sauen + verworfen'!D262</f>
        <v>0</v>
      </c>
      <c r="E262" s="60">
        <f>'Sauen + verworfen'!E262</f>
        <v>0</v>
      </c>
      <c r="F262" s="51"/>
      <c r="G262" s="48" t="str">
        <f>'Sauen + verworfen'!G262</f>
        <v>FALSCH</v>
      </c>
      <c r="H262" s="54"/>
      <c r="I262" s="53"/>
    </row>
    <row r="263" spans="1:9" ht="15" customHeight="1" x14ac:dyDescent="0.3">
      <c r="A263" s="46"/>
      <c r="B263" s="60">
        <f>'Sauen + verworfen'!B263</f>
        <v>0</v>
      </c>
      <c r="C263" s="60">
        <f>'Sauen + verworfen'!C263</f>
        <v>0</v>
      </c>
      <c r="D263" s="60">
        <f>'Sauen + verworfen'!D263</f>
        <v>0</v>
      </c>
      <c r="E263" s="60">
        <f>'Sauen + verworfen'!E263</f>
        <v>0</v>
      </c>
      <c r="F263" s="54"/>
      <c r="G263" s="48" t="str">
        <f>'Sauen + verworfen'!G263</f>
        <v>FALSCH</v>
      </c>
      <c r="H263" s="55"/>
      <c r="I263" s="53"/>
    </row>
    <row r="264" spans="1:9" ht="15" customHeight="1" thickBot="1" x14ac:dyDescent="0.35">
      <c r="A264" s="56"/>
      <c r="B264" s="60">
        <f>'Sauen + verworfen'!B264</f>
        <v>0</v>
      </c>
      <c r="C264" s="60">
        <f>'Sauen + verworfen'!C264</f>
        <v>0</v>
      </c>
      <c r="D264" s="60">
        <f>'Sauen + verworfen'!D264</f>
        <v>0</v>
      </c>
      <c r="E264" s="60">
        <f>'Sauen + verworfen'!E264</f>
        <v>0</v>
      </c>
      <c r="F264" s="57"/>
      <c r="G264" s="48" t="str">
        <f>'Sauen + verworfen'!G264</f>
        <v>FALSCH</v>
      </c>
      <c r="H264" s="58"/>
      <c r="I264" s="59"/>
    </row>
    <row r="265" spans="1:9" ht="114.75" customHeight="1" thickBot="1" x14ac:dyDescent="0.35">
      <c r="A265" s="40" t="s">
        <v>228</v>
      </c>
      <c r="B265" s="41" t="s">
        <v>141</v>
      </c>
      <c r="C265" s="42" t="s">
        <v>135</v>
      </c>
      <c r="D265" s="42" t="s">
        <v>134</v>
      </c>
      <c r="E265" s="42" t="s">
        <v>222</v>
      </c>
      <c r="F265" s="42" t="s">
        <v>140</v>
      </c>
      <c r="G265" s="42" t="s">
        <v>139</v>
      </c>
      <c r="H265" s="42" t="s">
        <v>154</v>
      </c>
      <c r="I265" s="43"/>
    </row>
    <row r="266" spans="1:9" ht="15" customHeight="1" thickBot="1" x14ac:dyDescent="0.35">
      <c r="A266" s="46"/>
      <c r="B266" s="60">
        <f>'Sauen + verworfen'!B266</f>
        <v>0</v>
      </c>
      <c r="C266" s="60">
        <f>'Sauen + verworfen'!C266</f>
        <v>0</v>
      </c>
      <c r="D266" s="60">
        <f>'Sauen + verworfen'!D266</f>
        <v>0</v>
      </c>
      <c r="E266" s="60">
        <f>'Sauen + verworfen'!E266</f>
        <v>0</v>
      </c>
      <c r="F266" s="47" t="e">
        <f>ROUND('Klassen Schweine'!E831,2)</f>
        <v>#DIV/0!</v>
      </c>
      <c r="G266" s="48" t="str">
        <f>'Sauen + verworfen'!G266</f>
        <v>FALSCH</v>
      </c>
      <c r="H266" s="49">
        <f>'Klassen Schweine'!D831</f>
        <v>0</v>
      </c>
      <c r="I266" s="227">
        <f t="shared" ref="I266:I321" si="3">SUM(E266:E275)
- IF(C266="Sauen",E266,0) - IF(C266="Sauen M",E266,0)
- IF(C267="Sauen",E267,0) - IF(C267="Sauen M",E267,0)
- IF(C268="Sauen",E268,0) - IF(C268="Sauen M",E268,0)
- IF(C269="Sauen",E269,0) - IF(C269="Sauen M",E269,0)
- IF(C270="Sauen",E270,0) - IF(C270="Sauen M",E270,0)
- IF(C271="Sauen",E271,0) - IF(C271="Sauen M",E271,0)
- IF(C272="Sauen",E272,0) - IF(C272="Sauen M",E272,0)
- IF(C273="Sauen",E273,0) - IF(C273="Sauen M",E273,0)
- IF(C274="Sauen",E274,0) - IF(C274="Sauen M",E274,0)
- IF(C275="Sauen",E275,0) - IF(C275="Sauen M",E275,0)
- SUM(
  IF(C266="Schwein verworfen",E266,
  IF(C267="Schwein verworfen",E267,
  IF(C268="Schwein verworfen",E268,
  IF(C269="Schwein verworfen",E269,
  IF(C270="Schwein verworfen",E270,
  IF(C271="Schwein verworfen",E271,
  IF(C272="Schwein verworfen",E272,
  IF(C273="Schwein verworfen",E273,
  IF(C274="Schwein verworfen",E274,
  IF(C275="Schwein verworfen",E275,0)))))))))))</f>
        <v>0</v>
      </c>
    </row>
    <row r="267" spans="1:9" ht="15" customHeight="1" x14ac:dyDescent="0.3">
      <c r="A267" s="46"/>
      <c r="B267" s="60">
        <f>'Sauen + verworfen'!B267</f>
        <v>0</v>
      </c>
      <c r="C267" s="60">
        <f>'Sauen + verworfen'!C267</f>
        <v>0</v>
      </c>
      <c r="D267" s="60">
        <f>'Sauen + verworfen'!D267</f>
        <v>0</v>
      </c>
      <c r="E267" s="60">
        <f>'Sauen + verworfen'!E267</f>
        <v>0</v>
      </c>
      <c r="F267" s="51"/>
      <c r="G267" s="48" t="str">
        <f>'Sauen + verworfen'!G267</f>
        <v>FALSCH</v>
      </c>
      <c r="H267" s="52"/>
      <c r="I267" s="53"/>
    </row>
    <row r="268" spans="1:9" ht="15" customHeight="1" x14ac:dyDescent="0.3">
      <c r="A268" s="46"/>
      <c r="B268" s="60">
        <f>'Sauen + verworfen'!B268</f>
        <v>0</v>
      </c>
      <c r="C268" s="60">
        <f>'Sauen + verworfen'!C268</f>
        <v>0</v>
      </c>
      <c r="D268" s="60">
        <f>'Sauen + verworfen'!D268</f>
        <v>0</v>
      </c>
      <c r="E268" s="60">
        <f>'Sauen + verworfen'!E268</f>
        <v>0</v>
      </c>
      <c r="F268" s="51"/>
      <c r="G268" s="48" t="str">
        <f>'Sauen + verworfen'!G268</f>
        <v>FALSCH</v>
      </c>
      <c r="H268" s="54"/>
      <c r="I268" s="53"/>
    </row>
    <row r="269" spans="1:9" ht="15" customHeight="1" x14ac:dyDescent="0.3">
      <c r="A269" s="46"/>
      <c r="B269" s="60">
        <f>'Sauen + verworfen'!B269</f>
        <v>0</v>
      </c>
      <c r="C269" s="60">
        <f>'Sauen + verworfen'!C269</f>
        <v>0</v>
      </c>
      <c r="D269" s="60">
        <f>'Sauen + verworfen'!D269</f>
        <v>0</v>
      </c>
      <c r="E269" s="60">
        <f>'Sauen + verworfen'!E269</f>
        <v>0</v>
      </c>
      <c r="F269" s="51"/>
      <c r="G269" s="48" t="str">
        <f>'Sauen + verworfen'!G269</f>
        <v>FALSCH</v>
      </c>
      <c r="H269" s="54"/>
      <c r="I269" s="53"/>
    </row>
    <row r="270" spans="1:9" ht="15" customHeight="1" x14ac:dyDescent="0.3">
      <c r="A270" s="46"/>
      <c r="B270" s="60">
        <f>'Sauen + verworfen'!B270</f>
        <v>0</v>
      </c>
      <c r="C270" s="60">
        <f>'Sauen + verworfen'!C270</f>
        <v>0</v>
      </c>
      <c r="D270" s="60">
        <f>'Sauen + verworfen'!D270</f>
        <v>0</v>
      </c>
      <c r="E270" s="60">
        <f>'Sauen + verworfen'!E270</f>
        <v>0</v>
      </c>
      <c r="F270" s="51"/>
      <c r="G270" s="48" t="str">
        <f>'Sauen + verworfen'!G270</f>
        <v>FALSCH</v>
      </c>
      <c r="H270" s="54"/>
      <c r="I270" s="53"/>
    </row>
    <row r="271" spans="1:9" ht="15" customHeight="1" x14ac:dyDescent="0.3">
      <c r="A271" s="46"/>
      <c r="B271" s="60">
        <f>'Sauen + verworfen'!B271</f>
        <v>0</v>
      </c>
      <c r="C271" s="60">
        <f>'Sauen + verworfen'!C271</f>
        <v>0</v>
      </c>
      <c r="D271" s="60">
        <f>'Sauen + verworfen'!D271</f>
        <v>0</v>
      </c>
      <c r="E271" s="60">
        <f>'Sauen + verworfen'!E271</f>
        <v>0</v>
      </c>
      <c r="F271" s="51"/>
      <c r="G271" s="48" t="str">
        <f>'Sauen + verworfen'!G271</f>
        <v>FALSCH</v>
      </c>
      <c r="H271" s="54"/>
      <c r="I271" s="53"/>
    </row>
    <row r="272" spans="1:9" ht="15" customHeight="1" x14ac:dyDescent="0.3">
      <c r="A272" s="46"/>
      <c r="B272" s="60">
        <f>'Sauen + verworfen'!B272</f>
        <v>0</v>
      </c>
      <c r="C272" s="60">
        <f>'Sauen + verworfen'!C272</f>
        <v>0</v>
      </c>
      <c r="D272" s="60">
        <f>'Sauen + verworfen'!D272</f>
        <v>0</v>
      </c>
      <c r="E272" s="60">
        <f>'Sauen + verworfen'!E272</f>
        <v>0</v>
      </c>
      <c r="F272" s="51"/>
      <c r="G272" s="48" t="str">
        <f>'Sauen + verworfen'!G272</f>
        <v>FALSCH</v>
      </c>
      <c r="H272" s="54"/>
      <c r="I272" s="53"/>
    </row>
    <row r="273" spans="1:9" ht="15" customHeight="1" x14ac:dyDescent="0.3">
      <c r="A273" s="46"/>
      <c r="B273" s="60">
        <f>'Sauen + verworfen'!B273</f>
        <v>0</v>
      </c>
      <c r="C273" s="60">
        <f>'Sauen + verworfen'!C273</f>
        <v>0</v>
      </c>
      <c r="D273" s="60">
        <f>'Sauen + verworfen'!D273</f>
        <v>0</v>
      </c>
      <c r="E273" s="60">
        <f>'Sauen + verworfen'!E273</f>
        <v>0</v>
      </c>
      <c r="F273" s="51"/>
      <c r="G273" s="48" t="str">
        <f>'Sauen + verworfen'!G273</f>
        <v>FALSCH</v>
      </c>
      <c r="H273" s="54"/>
      <c r="I273" s="53"/>
    </row>
    <row r="274" spans="1:9" ht="15" customHeight="1" x14ac:dyDescent="0.3">
      <c r="A274" s="46"/>
      <c r="B274" s="60">
        <f>'Sauen + verworfen'!B274</f>
        <v>0</v>
      </c>
      <c r="C274" s="60">
        <f>'Sauen + verworfen'!C274</f>
        <v>0</v>
      </c>
      <c r="D274" s="60">
        <f>'Sauen + verworfen'!D274</f>
        <v>0</v>
      </c>
      <c r="E274" s="60">
        <f>'Sauen + verworfen'!E274</f>
        <v>0</v>
      </c>
      <c r="F274" s="54"/>
      <c r="G274" s="48" t="str">
        <f>'Sauen + verworfen'!G274</f>
        <v>FALSCH</v>
      </c>
      <c r="H274" s="55"/>
      <c r="I274" s="53"/>
    </row>
    <row r="275" spans="1:9" ht="15" customHeight="1" thickBot="1" x14ac:dyDescent="0.35">
      <c r="A275" s="56"/>
      <c r="B275" s="60">
        <f>'Sauen + verworfen'!B275</f>
        <v>0</v>
      </c>
      <c r="C275" s="60">
        <f>'Sauen + verworfen'!C275</f>
        <v>0</v>
      </c>
      <c r="D275" s="60">
        <f>'Sauen + verworfen'!D275</f>
        <v>0</v>
      </c>
      <c r="E275" s="60">
        <f>'Sauen + verworfen'!E275</f>
        <v>0</v>
      </c>
      <c r="F275" s="57"/>
      <c r="G275" s="48" t="str">
        <f>'Sauen + verworfen'!G275</f>
        <v>FALSCH</v>
      </c>
      <c r="H275" s="58"/>
      <c r="I275" s="59"/>
    </row>
    <row r="276" spans="1:9" ht="110.25" customHeight="1" thickBot="1" x14ac:dyDescent="0.35">
      <c r="A276" s="40" t="s">
        <v>234</v>
      </c>
      <c r="B276" s="41" t="s">
        <v>141</v>
      </c>
      <c r="C276" s="42" t="s">
        <v>135</v>
      </c>
      <c r="D276" s="42" t="s">
        <v>134</v>
      </c>
      <c r="E276" s="42" t="s">
        <v>222</v>
      </c>
      <c r="F276" s="42" t="s">
        <v>140</v>
      </c>
      <c r="G276" s="42" t="s">
        <v>139</v>
      </c>
      <c r="H276" s="42" t="s">
        <v>154</v>
      </c>
      <c r="I276" s="43"/>
    </row>
    <row r="277" spans="1:9" ht="15" customHeight="1" thickBot="1" x14ac:dyDescent="0.35">
      <c r="A277" s="46"/>
      <c r="B277" s="60">
        <f>'Sauen + verworfen'!B277</f>
        <v>0</v>
      </c>
      <c r="C277" s="60">
        <f>'Sauen + verworfen'!C277</f>
        <v>0</v>
      </c>
      <c r="D277" s="60">
        <f>'Sauen + verworfen'!D277</f>
        <v>0</v>
      </c>
      <c r="E277" s="60">
        <f>'Sauen + verworfen'!E277</f>
        <v>0</v>
      </c>
      <c r="F277" s="47" t="e">
        <f>ROUND('Klassen Schweine'!E864,2)</f>
        <v>#DIV/0!</v>
      </c>
      <c r="G277" s="48" t="str">
        <f>'Sauen + verworfen'!G277</f>
        <v>FALSCH</v>
      </c>
      <c r="H277" s="49">
        <f>'Klassen Schweine'!D864</f>
        <v>0</v>
      </c>
      <c r="I277" s="227">
        <f t="shared" si="3"/>
        <v>0</v>
      </c>
    </row>
    <row r="278" spans="1:9" ht="15" customHeight="1" x14ac:dyDescent="0.3">
      <c r="A278" s="46"/>
      <c r="B278" s="60">
        <f>'Sauen + verworfen'!B278</f>
        <v>0</v>
      </c>
      <c r="C278" s="60">
        <f>'Sauen + verworfen'!C278</f>
        <v>0</v>
      </c>
      <c r="D278" s="60">
        <f>'Sauen + verworfen'!D278</f>
        <v>0</v>
      </c>
      <c r="E278" s="60">
        <f>'Sauen + verworfen'!E278</f>
        <v>0</v>
      </c>
      <c r="F278" s="51"/>
      <c r="G278" s="48" t="str">
        <f>'Sauen + verworfen'!G278</f>
        <v>FALSCH</v>
      </c>
      <c r="H278" s="52"/>
      <c r="I278" s="53"/>
    </row>
    <row r="279" spans="1:9" ht="15" customHeight="1" x14ac:dyDescent="0.3">
      <c r="A279" s="46"/>
      <c r="B279" s="60">
        <f>'Sauen + verworfen'!B279</f>
        <v>0</v>
      </c>
      <c r="C279" s="60">
        <f>'Sauen + verworfen'!C279</f>
        <v>0</v>
      </c>
      <c r="D279" s="60">
        <f>'Sauen + verworfen'!D279</f>
        <v>0</v>
      </c>
      <c r="E279" s="60">
        <f>'Sauen + verworfen'!E279</f>
        <v>0</v>
      </c>
      <c r="F279" s="51"/>
      <c r="G279" s="48" t="str">
        <f>'Sauen + verworfen'!G279</f>
        <v>FALSCH</v>
      </c>
      <c r="H279" s="54"/>
      <c r="I279" s="53"/>
    </row>
    <row r="280" spans="1:9" ht="15" customHeight="1" x14ac:dyDescent="0.3">
      <c r="A280" s="46"/>
      <c r="B280" s="60">
        <f>'Sauen + verworfen'!B280</f>
        <v>0</v>
      </c>
      <c r="C280" s="60">
        <f>'Sauen + verworfen'!C280</f>
        <v>0</v>
      </c>
      <c r="D280" s="60">
        <f>'Sauen + verworfen'!D280</f>
        <v>0</v>
      </c>
      <c r="E280" s="60">
        <f>'Sauen + verworfen'!E280</f>
        <v>0</v>
      </c>
      <c r="F280" s="51"/>
      <c r="G280" s="48" t="str">
        <f>'Sauen + verworfen'!G280</f>
        <v>FALSCH</v>
      </c>
      <c r="H280" s="54"/>
      <c r="I280" s="53"/>
    </row>
    <row r="281" spans="1:9" ht="15" customHeight="1" x14ac:dyDescent="0.3">
      <c r="A281" s="46"/>
      <c r="B281" s="60">
        <f>'Sauen + verworfen'!B281</f>
        <v>0</v>
      </c>
      <c r="C281" s="60">
        <f>'Sauen + verworfen'!C281</f>
        <v>0</v>
      </c>
      <c r="D281" s="60">
        <f>'Sauen + verworfen'!D281</f>
        <v>0</v>
      </c>
      <c r="E281" s="60">
        <f>'Sauen + verworfen'!E281</f>
        <v>0</v>
      </c>
      <c r="F281" s="51"/>
      <c r="G281" s="48" t="str">
        <f>'Sauen + verworfen'!G281</f>
        <v>FALSCH</v>
      </c>
      <c r="H281" s="54"/>
      <c r="I281" s="53"/>
    </row>
    <row r="282" spans="1:9" ht="15" customHeight="1" x14ac:dyDescent="0.3">
      <c r="A282" s="46"/>
      <c r="B282" s="60">
        <f>'Sauen + verworfen'!B282</f>
        <v>0</v>
      </c>
      <c r="C282" s="60">
        <f>'Sauen + verworfen'!C282</f>
        <v>0</v>
      </c>
      <c r="D282" s="60">
        <f>'Sauen + verworfen'!D282</f>
        <v>0</v>
      </c>
      <c r="E282" s="60">
        <f>'Sauen + verworfen'!E282</f>
        <v>0</v>
      </c>
      <c r="F282" s="51"/>
      <c r="G282" s="48" t="str">
        <f>'Sauen + verworfen'!G282</f>
        <v>FALSCH</v>
      </c>
      <c r="H282" s="54"/>
      <c r="I282" s="53"/>
    </row>
    <row r="283" spans="1:9" ht="15" customHeight="1" x14ac:dyDescent="0.3">
      <c r="A283" s="46"/>
      <c r="B283" s="60">
        <f>'Sauen + verworfen'!B283</f>
        <v>0</v>
      </c>
      <c r="C283" s="60">
        <f>'Sauen + verworfen'!C283</f>
        <v>0</v>
      </c>
      <c r="D283" s="60">
        <f>'Sauen + verworfen'!D283</f>
        <v>0</v>
      </c>
      <c r="E283" s="60">
        <f>'Sauen + verworfen'!E283</f>
        <v>0</v>
      </c>
      <c r="F283" s="51"/>
      <c r="G283" s="48" t="str">
        <f>'Sauen + verworfen'!G283</f>
        <v>FALSCH</v>
      </c>
      <c r="H283" s="54"/>
      <c r="I283" s="53"/>
    </row>
    <row r="284" spans="1:9" ht="15" customHeight="1" x14ac:dyDescent="0.3">
      <c r="A284" s="46"/>
      <c r="B284" s="60">
        <f>'Sauen + verworfen'!B284</f>
        <v>0</v>
      </c>
      <c r="C284" s="60">
        <f>'Sauen + verworfen'!C284</f>
        <v>0</v>
      </c>
      <c r="D284" s="60">
        <f>'Sauen + verworfen'!D284</f>
        <v>0</v>
      </c>
      <c r="E284" s="60">
        <f>'Sauen + verworfen'!E284</f>
        <v>0</v>
      </c>
      <c r="F284" s="51"/>
      <c r="G284" s="48" t="str">
        <f>'Sauen + verworfen'!G284</f>
        <v>FALSCH</v>
      </c>
      <c r="H284" s="54"/>
      <c r="I284" s="53"/>
    </row>
    <row r="285" spans="1:9" ht="15" customHeight="1" x14ac:dyDescent="0.3">
      <c r="A285" s="46"/>
      <c r="B285" s="60">
        <f>'Sauen + verworfen'!B285</f>
        <v>0</v>
      </c>
      <c r="C285" s="60">
        <f>'Sauen + verworfen'!C285</f>
        <v>0</v>
      </c>
      <c r="D285" s="60">
        <f>'Sauen + verworfen'!D285</f>
        <v>0</v>
      </c>
      <c r="E285" s="60">
        <f>'Sauen + verworfen'!E285</f>
        <v>0</v>
      </c>
      <c r="F285" s="54"/>
      <c r="G285" s="48" t="str">
        <f>'Sauen + verworfen'!G285</f>
        <v>FALSCH</v>
      </c>
      <c r="H285" s="55"/>
      <c r="I285" s="53"/>
    </row>
    <row r="286" spans="1:9" ht="15" customHeight="1" thickBot="1" x14ac:dyDescent="0.35">
      <c r="A286" s="56"/>
      <c r="B286" s="60">
        <f>'Sauen + verworfen'!B286</f>
        <v>0</v>
      </c>
      <c r="C286" s="60">
        <f>'Sauen + verworfen'!C286</f>
        <v>0</v>
      </c>
      <c r="D286" s="60">
        <f>'Sauen + verworfen'!D286</f>
        <v>0</v>
      </c>
      <c r="E286" s="60">
        <f>'Sauen + verworfen'!E286</f>
        <v>0</v>
      </c>
      <c r="F286" s="57"/>
      <c r="G286" s="48" t="str">
        <f>'Sauen + verworfen'!G286</f>
        <v>FALSCH</v>
      </c>
      <c r="H286" s="58"/>
      <c r="I286" s="59"/>
    </row>
    <row r="287" spans="1:9" ht="137.25" customHeight="1" thickBot="1" x14ac:dyDescent="0.35">
      <c r="A287" s="40" t="s">
        <v>235</v>
      </c>
      <c r="B287" s="41" t="s">
        <v>141</v>
      </c>
      <c r="C287" s="42" t="s">
        <v>135</v>
      </c>
      <c r="D287" s="42" t="s">
        <v>134</v>
      </c>
      <c r="E287" s="42" t="s">
        <v>222</v>
      </c>
      <c r="F287" s="42" t="s">
        <v>140</v>
      </c>
      <c r="G287" s="42" t="s">
        <v>139</v>
      </c>
      <c r="H287" s="42" t="s">
        <v>154</v>
      </c>
      <c r="I287" s="43"/>
    </row>
    <row r="288" spans="1:9" ht="15" customHeight="1" thickBot="1" x14ac:dyDescent="0.35">
      <c r="A288" s="46"/>
      <c r="B288" s="60">
        <f>'Sauen + verworfen'!B288</f>
        <v>0</v>
      </c>
      <c r="C288" s="60">
        <f>'Sauen + verworfen'!C288</f>
        <v>0</v>
      </c>
      <c r="D288" s="60">
        <f>'Sauen + verworfen'!D288</f>
        <v>0</v>
      </c>
      <c r="E288" s="60">
        <f>'Sauen + verworfen'!E288</f>
        <v>0</v>
      </c>
      <c r="F288" s="47" t="e">
        <f>ROUND('Klassen Schweine'!E896,2)</f>
        <v>#DIV/0!</v>
      </c>
      <c r="G288" s="48" t="str">
        <f>'Sauen + verworfen'!G288</f>
        <v>FALSCH</v>
      </c>
      <c r="H288" s="49">
        <f>'Klassen Schweine'!D896</f>
        <v>0</v>
      </c>
      <c r="I288" s="227">
        <f t="shared" si="3"/>
        <v>0</v>
      </c>
    </row>
    <row r="289" spans="1:9" ht="15" customHeight="1" x14ac:dyDescent="0.3">
      <c r="A289" s="46"/>
      <c r="B289" s="60">
        <f>'Sauen + verworfen'!B289</f>
        <v>0</v>
      </c>
      <c r="C289" s="60">
        <f>'Sauen + verworfen'!C289</f>
        <v>0</v>
      </c>
      <c r="D289" s="60">
        <f>'Sauen + verworfen'!D289</f>
        <v>0</v>
      </c>
      <c r="E289" s="60">
        <f>'Sauen + verworfen'!E289</f>
        <v>0</v>
      </c>
      <c r="F289" s="51"/>
      <c r="G289" s="48" t="str">
        <f>'Sauen + verworfen'!G289</f>
        <v>FALSCH</v>
      </c>
      <c r="H289" s="52"/>
      <c r="I289" s="53"/>
    </row>
    <row r="290" spans="1:9" ht="15" customHeight="1" x14ac:dyDescent="0.3">
      <c r="A290" s="46"/>
      <c r="B290" s="60">
        <f>'Sauen + verworfen'!B290</f>
        <v>0</v>
      </c>
      <c r="C290" s="60">
        <f>'Sauen + verworfen'!C290</f>
        <v>0</v>
      </c>
      <c r="D290" s="60">
        <f>'Sauen + verworfen'!D290</f>
        <v>0</v>
      </c>
      <c r="E290" s="60">
        <f>'Sauen + verworfen'!E290</f>
        <v>0</v>
      </c>
      <c r="F290" s="51"/>
      <c r="G290" s="48" t="str">
        <f>'Sauen + verworfen'!G290</f>
        <v>FALSCH</v>
      </c>
      <c r="H290" s="54"/>
      <c r="I290" s="53"/>
    </row>
    <row r="291" spans="1:9" ht="15" customHeight="1" x14ac:dyDescent="0.3">
      <c r="A291" s="46"/>
      <c r="B291" s="60">
        <f>'Sauen + verworfen'!B291</f>
        <v>0</v>
      </c>
      <c r="C291" s="60">
        <f>'Sauen + verworfen'!C291</f>
        <v>0</v>
      </c>
      <c r="D291" s="60">
        <f>'Sauen + verworfen'!D291</f>
        <v>0</v>
      </c>
      <c r="E291" s="60">
        <f>'Sauen + verworfen'!E291</f>
        <v>0</v>
      </c>
      <c r="F291" s="51"/>
      <c r="G291" s="48" t="str">
        <f>'Sauen + verworfen'!G291</f>
        <v>FALSCH</v>
      </c>
      <c r="H291" s="54"/>
      <c r="I291" s="53"/>
    </row>
    <row r="292" spans="1:9" ht="15" customHeight="1" x14ac:dyDescent="0.3">
      <c r="A292" s="46"/>
      <c r="B292" s="60">
        <f>'Sauen + verworfen'!B292</f>
        <v>0</v>
      </c>
      <c r="C292" s="60">
        <f>'Sauen + verworfen'!C292</f>
        <v>0</v>
      </c>
      <c r="D292" s="60">
        <f>'Sauen + verworfen'!D292</f>
        <v>0</v>
      </c>
      <c r="E292" s="60">
        <f>'Sauen + verworfen'!E292</f>
        <v>0</v>
      </c>
      <c r="F292" s="51"/>
      <c r="G292" s="48" t="str">
        <f>'Sauen + verworfen'!G292</f>
        <v>FALSCH</v>
      </c>
      <c r="H292" s="54"/>
      <c r="I292" s="53"/>
    </row>
    <row r="293" spans="1:9" ht="15" customHeight="1" x14ac:dyDescent="0.3">
      <c r="A293" s="46"/>
      <c r="B293" s="60">
        <f>'Sauen + verworfen'!B293</f>
        <v>0</v>
      </c>
      <c r="C293" s="60">
        <f>'Sauen + verworfen'!C293</f>
        <v>0</v>
      </c>
      <c r="D293" s="60">
        <f>'Sauen + verworfen'!D293</f>
        <v>0</v>
      </c>
      <c r="E293" s="60">
        <f>'Sauen + verworfen'!E293</f>
        <v>0</v>
      </c>
      <c r="F293" s="51"/>
      <c r="G293" s="48" t="str">
        <f>'Sauen + verworfen'!G293</f>
        <v>FALSCH</v>
      </c>
      <c r="H293" s="54"/>
      <c r="I293" s="53"/>
    </row>
    <row r="294" spans="1:9" ht="15" customHeight="1" x14ac:dyDescent="0.3">
      <c r="A294" s="46"/>
      <c r="B294" s="60">
        <f>'Sauen + verworfen'!B294</f>
        <v>0</v>
      </c>
      <c r="C294" s="60">
        <f>'Sauen + verworfen'!C294</f>
        <v>0</v>
      </c>
      <c r="D294" s="60">
        <f>'Sauen + verworfen'!D294</f>
        <v>0</v>
      </c>
      <c r="E294" s="60">
        <f>'Sauen + verworfen'!E294</f>
        <v>0</v>
      </c>
      <c r="F294" s="51"/>
      <c r="G294" s="48" t="str">
        <f>'Sauen + verworfen'!G294</f>
        <v>FALSCH</v>
      </c>
      <c r="H294" s="54"/>
      <c r="I294" s="53"/>
    </row>
    <row r="295" spans="1:9" ht="15" customHeight="1" x14ac:dyDescent="0.3">
      <c r="A295" s="46"/>
      <c r="B295" s="60">
        <f>'Sauen + verworfen'!B295</f>
        <v>0</v>
      </c>
      <c r="C295" s="60">
        <f>'Sauen + verworfen'!C295</f>
        <v>0</v>
      </c>
      <c r="D295" s="60">
        <f>'Sauen + verworfen'!D295</f>
        <v>0</v>
      </c>
      <c r="E295" s="60">
        <f>'Sauen + verworfen'!E295</f>
        <v>0</v>
      </c>
      <c r="F295" s="51"/>
      <c r="G295" s="48" t="str">
        <f>'Sauen + verworfen'!G295</f>
        <v>FALSCH</v>
      </c>
      <c r="H295" s="54"/>
      <c r="I295" s="53"/>
    </row>
    <row r="296" spans="1:9" ht="15" customHeight="1" x14ac:dyDescent="0.3">
      <c r="A296" s="46"/>
      <c r="B296" s="60">
        <f>'Sauen + verworfen'!B296</f>
        <v>0</v>
      </c>
      <c r="C296" s="60">
        <f>'Sauen + verworfen'!C296</f>
        <v>0</v>
      </c>
      <c r="D296" s="60">
        <f>'Sauen + verworfen'!D296</f>
        <v>0</v>
      </c>
      <c r="E296" s="60">
        <f>'Sauen + verworfen'!E296</f>
        <v>0</v>
      </c>
      <c r="F296" s="54"/>
      <c r="G296" s="48" t="str">
        <f>'Sauen + verworfen'!G296</f>
        <v>FALSCH</v>
      </c>
      <c r="H296" s="55"/>
      <c r="I296" s="53"/>
    </row>
    <row r="297" spans="1:9" ht="15" customHeight="1" thickBot="1" x14ac:dyDescent="0.35">
      <c r="A297" s="56"/>
      <c r="B297" s="60">
        <f>'Sauen + verworfen'!B297</f>
        <v>0</v>
      </c>
      <c r="C297" s="60">
        <f>'Sauen + verworfen'!C297</f>
        <v>0</v>
      </c>
      <c r="D297" s="60">
        <f>'Sauen + verworfen'!D297</f>
        <v>0</v>
      </c>
      <c r="E297" s="60">
        <f>'Sauen + verworfen'!E297</f>
        <v>0</v>
      </c>
      <c r="F297" s="57"/>
      <c r="G297" s="48" t="str">
        <f>'Sauen + verworfen'!G297</f>
        <v>FALSCH</v>
      </c>
      <c r="H297" s="58"/>
      <c r="I297" s="59"/>
    </row>
    <row r="298" spans="1:9" ht="147.75" customHeight="1" thickBot="1" x14ac:dyDescent="0.35">
      <c r="A298" s="40" t="s">
        <v>236</v>
      </c>
      <c r="B298" s="41" t="s">
        <v>141</v>
      </c>
      <c r="C298" s="42" t="s">
        <v>135</v>
      </c>
      <c r="D298" s="42" t="s">
        <v>134</v>
      </c>
      <c r="E298" s="42" t="s">
        <v>222</v>
      </c>
      <c r="F298" s="42" t="s">
        <v>140</v>
      </c>
      <c r="G298" s="42" t="s">
        <v>139</v>
      </c>
      <c r="H298" s="42" t="s">
        <v>154</v>
      </c>
      <c r="I298" s="43"/>
    </row>
    <row r="299" spans="1:9" ht="15" customHeight="1" thickBot="1" x14ac:dyDescent="0.35">
      <c r="A299" s="46"/>
      <c r="B299" s="60">
        <f>'Sauen + verworfen'!B299</f>
        <v>0</v>
      </c>
      <c r="C299" s="60">
        <f>'Sauen + verworfen'!C299</f>
        <v>0</v>
      </c>
      <c r="D299" s="60">
        <f>'Sauen + verworfen'!D299</f>
        <v>0</v>
      </c>
      <c r="E299" s="60">
        <f>'Sauen + verworfen'!E299</f>
        <v>0</v>
      </c>
      <c r="F299" s="47" t="e">
        <f>ROUND('Klassen Schweine'!E928,2)</f>
        <v>#DIV/0!</v>
      </c>
      <c r="G299" s="48" t="str">
        <f>'Sauen + verworfen'!G299</f>
        <v>FALSCH</v>
      </c>
      <c r="H299" s="49">
        <f>'Klassen Schweine'!D928</f>
        <v>0</v>
      </c>
      <c r="I299" s="227">
        <f t="shared" si="3"/>
        <v>0</v>
      </c>
    </row>
    <row r="300" spans="1:9" ht="15" customHeight="1" x14ac:dyDescent="0.3">
      <c r="A300" s="46"/>
      <c r="B300" s="60">
        <f>'Sauen + verworfen'!B300</f>
        <v>0</v>
      </c>
      <c r="C300" s="60">
        <f>'Sauen + verworfen'!C300</f>
        <v>0</v>
      </c>
      <c r="D300" s="60">
        <f>'Sauen + verworfen'!D300</f>
        <v>0</v>
      </c>
      <c r="E300" s="60">
        <f>'Sauen + verworfen'!E300</f>
        <v>0</v>
      </c>
      <c r="F300" s="51"/>
      <c r="G300" s="48" t="str">
        <f>'Sauen + verworfen'!G300</f>
        <v>FALSCH</v>
      </c>
      <c r="H300" s="52"/>
      <c r="I300" s="53"/>
    </row>
    <row r="301" spans="1:9" ht="15" customHeight="1" x14ac:dyDescent="0.3">
      <c r="A301" s="46"/>
      <c r="B301" s="60">
        <f>'Sauen + verworfen'!B301</f>
        <v>0</v>
      </c>
      <c r="C301" s="60">
        <f>'Sauen + verworfen'!C301</f>
        <v>0</v>
      </c>
      <c r="D301" s="60">
        <f>'Sauen + verworfen'!D301</f>
        <v>0</v>
      </c>
      <c r="E301" s="60">
        <f>'Sauen + verworfen'!E301</f>
        <v>0</v>
      </c>
      <c r="F301" s="51"/>
      <c r="G301" s="48" t="str">
        <f>'Sauen + verworfen'!G301</f>
        <v>FALSCH</v>
      </c>
      <c r="H301" s="54"/>
      <c r="I301" s="53"/>
    </row>
    <row r="302" spans="1:9" ht="15" customHeight="1" x14ac:dyDescent="0.3">
      <c r="A302" s="46"/>
      <c r="B302" s="60">
        <f>'Sauen + verworfen'!B302</f>
        <v>0</v>
      </c>
      <c r="C302" s="60">
        <f>'Sauen + verworfen'!C302</f>
        <v>0</v>
      </c>
      <c r="D302" s="60">
        <f>'Sauen + verworfen'!D302</f>
        <v>0</v>
      </c>
      <c r="E302" s="60">
        <f>'Sauen + verworfen'!E302</f>
        <v>0</v>
      </c>
      <c r="F302" s="51"/>
      <c r="G302" s="48" t="str">
        <f>'Sauen + verworfen'!G302</f>
        <v>FALSCH</v>
      </c>
      <c r="H302" s="54"/>
      <c r="I302" s="53"/>
    </row>
    <row r="303" spans="1:9" ht="15" customHeight="1" x14ac:dyDescent="0.3">
      <c r="A303" s="46"/>
      <c r="B303" s="60">
        <f>'Sauen + verworfen'!B303</f>
        <v>0</v>
      </c>
      <c r="C303" s="60">
        <f>'Sauen + verworfen'!C303</f>
        <v>0</v>
      </c>
      <c r="D303" s="60">
        <f>'Sauen + verworfen'!D303</f>
        <v>0</v>
      </c>
      <c r="E303" s="60">
        <f>'Sauen + verworfen'!E303</f>
        <v>0</v>
      </c>
      <c r="F303" s="51"/>
      <c r="G303" s="48" t="str">
        <f>'Sauen + verworfen'!G303</f>
        <v>FALSCH</v>
      </c>
      <c r="H303" s="54"/>
      <c r="I303" s="53"/>
    </row>
    <row r="304" spans="1:9" ht="15" customHeight="1" x14ac:dyDescent="0.3">
      <c r="A304" s="46"/>
      <c r="B304" s="60">
        <f>'Sauen + verworfen'!B304</f>
        <v>0</v>
      </c>
      <c r="C304" s="60">
        <f>'Sauen + verworfen'!C304</f>
        <v>0</v>
      </c>
      <c r="D304" s="60">
        <f>'Sauen + verworfen'!D304</f>
        <v>0</v>
      </c>
      <c r="E304" s="60">
        <f>'Sauen + verworfen'!E304</f>
        <v>0</v>
      </c>
      <c r="F304" s="51"/>
      <c r="G304" s="48" t="str">
        <f>'Sauen + verworfen'!G304</f>
        <v>FALSCH</v>
      </c>
      <c r="H304" s="54"/>
      <c r="I304" s="53"/>
    </row>
    <row r="305" spans="1:9" ht="15" customHeight="1" x14ac:dyDescent="0.3">
      <c r="A305" s="46"/>
      <c r="B305" s="60">
        <f>'Sauen + verworfen'!B305</f>
        <v>0</v>
      </c>
      <c r="C305" s="60">
        <f>'Sauen + verworfen'!C305</f>
        <v>0</v>
      </c>
      <c r="D305" s="60">
        <f>'Sauen + verworfen'!D305</f>
        <v>0</v>
      </c>
      <c r="E305" s="60">
        <f>'Sauen + verworfen'!E305</f>
        <v>0</v>
      </c>
      <c r="F305" s="51"/>
      <c r="G305" s="48" t="str">
        <f>'Sauen + verworfen'!G305</f>
        <v>FALSCH</v>
      </c>
      <c r="H305" s="54"/>
      <c r="I305" s="53"/>
    </row>
    <row r="306" spans="1:9" ht="15" customHeight="1" x14ac:dyDescent="0.3">
      <c r="A306" s="46"/>
      <c r="B306" s="60">
        <f>'Sauen + verworfen'!B306</f>
        <v>0</v>
      </c>
      <c r="C306" s="60">
        <f>'Sauen + verworfen'!C306</f>
        <v>0</v>
      </c>
      <c r="D306" s="60">
        <f>'Sauen + verworfen'!D306</f>
        <v>0</v>
      </c>
      <c r="E306" s="60">
        <f>'Sauen + verworfen'!E306</f>
        <v>0</v>
      </c>
      <c r="F306" s="51"/>
      <c r="G306" s="48" t="str">
        <f>'Sauen + verworfen'!G306</f>
        <v>FALSCH</v>
      </c>
      <c r="H306" s="54"/>
      <c r="I306" s="53"/>
    </row>
    <row r="307" spans="1:9" ht="15" customHeight="1" x14ac:dyDescent="0.3">
      <c r="A307" s="46"/>
      <c r="B307" s="60">
        <f>'Sauen + verworfen'!B307</f>
        <v>0</v>
      </c>
      <c r="C307" s="60">
        <f>'Sauen + verworfen'!C307</f>
        <v>0</v>
      </c>
      <c r="D307" s="60">
        <f>'Sauen + verworfen'!D307</f>
        <v>0</v>
      </c>
      <c r="E307" s="60">
        <f>'Sauen + verworfen'!E307</f>
        <v>0</v>
      </c>
      <c r="F307" s="54"/>
      <c r="G307" s="48" t="str">
        <f>'Sauen + verworfen'!G307</f>
        <v>FALSCH</v>
      </c>
      <c r="H307" s="55"/>
      <c r="I307" s="53"/>
    </row>
    <row r="308" spans="1:9" ht="15" customHeight="1" thickBot="1" x14ac:dyDescent="0.35">
      <c r="A308" s="56"/>
      <c r="B308" s="60">
        <f>'Sauen + verworfen'!B308</f>
        <v>0</v>
      </c>
      <c r="C308" s="60">
        <f>'Sauen + verworfen'!C308</f>
        <v>0</v>
      </c>
      <c r="D308" s="60">
        <f>'Sauen + verworfen'!D308</f>
        <v>0</v>
      </c>
      <c r="E308" s="60">
        <f>'Sauen + verworfen'!E308</f>
        <v>0</v>
      </c>
      <c r="F308" s="57"/>
      <c r="G308" s="48" t="str">
        <f>'Sauen + verworfen'!G308</f>
        <v>FALSCH</v>
      </c>
      <c r="H308" s="58"/>
      <c r="I308" s="59"/>
    </row>
    <row r="309" spans="1:9" ht="122.25" customHeight="1" thickBot="1" x14ac:dyDescent="0.35">
      <c r="A309" s="40" t="s">
        <v>237</v>
      </c>
      <c r="B309" s="41" t="s">
        <v>141</v>
      </c>
      <c r="C309" s="42" t="s">
        <v>135</v>
      </c>
      <c r="D309" s="42" t="s">
        <v>134</v>
      </c>
      <c r="E309" s="42" t="s">
        <v>222</v>
      </c>
      <c r="F309" s="42" t="s">
        <v>140</v>
      </c>
      <c r="G309" s="42" t="s">
        <v>139</v>
      </c>
      <c r="H309" s="42" t="s">
        <v>154</v>
      </c>
      <c r="I309" s="43"/>
    </row>
    <row r="310" spans="1:9" ht="15" customHeight="1" thickBot="1" x14ac:dyDescent="0.35">
      <c r="A310" s="46"/>
      <c r="B310" s="60">
        <f>'Sauen + verworfen'!B310</f>
        <v>0</v>
      </c>
      <c r="C310" s="60">
        <f>'Sauen + verworfen'!C310</f>
        <v>0</v>
      </c>
      <c r="D310" s="60">
        <f>'Sauen + verworfen'!D310</f>
        <v>0</v>
      </c>
      <c r="E310" s="60">
        <f>'Sauen + verworfen'!E310</f>
        <v>0</v>
      </c>
      <c r="F310" s="47" t="e">
        <f>ROUND('Klassen Schweine'!E960,2)</f>
        <v>#DIV/0!</v>
      </c>
      <c r="G310" s="48" t="str">
        <f>'Sauen + verworfen'!G310</f>
        <v>FALSCH</v>
      </c>
      <c r="H310" s="49">
        <f>'Klassen Schweine'!D960</f>
        <v>0</v>
      </c>
      <c r="I310" s="227">
        <f t="shared" si="3"/>
        <v>0</v>
      </c>
    </row>
    <row r="311" spans="1:9" ht="15" customHeight="1" x14ac:dyDescent="0.3">
      <c r="A311" s="46"/>
      <c r="B311" s="60">
        <f>'Sauen + verworfen'!B311</f>
        <v>0</v>
      </c>
      <c r="C311" s="60">
        <f>'Sauen + verworfen'!C311</f>
        <v>0</v>
      </c>
      <c r="D311" s="60">
        <f>'Sauen + verworfen'!D311</f>
        <v>0</v>
      </c>
      <c r="E311" s="60">
        <f>'Sauen + verworfen'!E311</f>
        <v>0</v>
      </c>
      <c r="F311" s="51"/>
      <c r="G311" s="48" t="str">
        <f>'Sauen + verworfen'!G311</f>
        <v>FALSCH</v>
      </c>
      <c r="H311" s="52"/>
      <c r="I311" s="53"/>
    </row>
    <row r="312" spans="1:9" ht="15" customHeight="1" x14ac:dyDescent="0.3">
      <c r="A312" s="46"/>
      <c r="B312" s="60">
        <f>'Sauen + verworfen'!B312</f>
        <v>0</v>
      </c>
      <c r="C312" s="60">
        <f>'Sauen + verworfen'!C312</f>
        <v>0</v>
      </c>
      <c r="D312" s="60">
        <f>'Sauen + verworfen'!D312</f>
        <v>0</v>
      </c>
      <c r="E312" s="60">
        <f>'Sauen + verworfen'!E312</f>
        <v>0</v>
      </c>
      <c r="F312" s="51"/>
      <c r="G312" s="48" t="str">
        <f>'Sauen + verworfen'!G312</f>
        <v>FALSCH</v>
      </c>
      <c r="H312" s="54"/>
      <c r="I312" s="53"/>
    </row>
    <row r="313" spans="1:9" ht="15" customHeight="1" x14ac:dyDescent="0.3">
      <c r="A313" s="46"/>
      <c r="B313" s="60">
        <f>'Sauen + verworfen'!B313</f>
        <v>0</v>
      </c>
      <c r="C313" s="60">
        <f>'Sauen + verworfen'!C313</f>
        <v>0</v>
      </c>
      <c r="D313" s="60">
        <f>'Sauen + verworfen'!D313</f>
        <v>0</v>
      </c>
      <c r="E313" s="60">
        <f>'Sauen + verworfen'!E313</f>
        <v>0</v>
      </c>
      <c r="F313" s="51"/>
      <c r="G313" s="48" t="str">
        <f>'Sauen + verworfen'!G313</f>
        <v>FALSCH</v>
      </c>
      <c r="H313" s="54"/>
      <c r="I313" s="53"/>
    </row>
    <row r="314" spans="1:9" ht="15" customHeight="1" x14ac:dyDescent="0.3">
      <c r="A314" s="46"/>
      <c r="B314" s="60">
        <f>'Sauen + verworfen'!B314</f>
        <v>0</v>
      </c>
      <c r="C314" s="60">
        <f>'Sauen + verworfen'!C314</f>
        <v>0</v>
      </c>
      <c r="D314" s="60">
        <f>'Sauen + verworfen'!D314</f>
        <v>0</v>
      </c>
      <c r="E314" s="60">
        <f>'Sauen + verworfen'!E314</f>
        <v>0</v>
      </c>
      <c r="F314" s="51"/>
      <c r="G314" s="48" t="str">
        <f>'Sauen + verworfen'!G314</f>
        <v>FALSCH</v>
      </c>
      <c r="H314" s="54"/>
      <c r="I314" s="53"/>
    </row>
    <row r="315" spans="1:9" ht="15" customHeight="1" x14ac:dyDescent="0.3">
      <c r="A315" s="46"/>
      <c r="B315" s="60">
        <f>'Sauen + verworfen'!B315</f>
        <v>0</v>
      </c>
      <c r="C315" s="60">
        <f>'Sauen + verworfen'!C315</f>
        <v>0</v>
      </c>
      <c r="D315" s="60">
        <f>'Sauen + verworfen'!D315</f>
        <v>0</v>
      </c>
      <c r="E315" s="60">
        <f>'Sauen + verworfen'!E315</f>
        <v>0</v>
      </c>
      <c r="F315" s="51"/>
      <c r="G315" s="48" t="str">
        <f>'Sauen + verworfen'!G315</f>
        <v>FALSCH</v>
      </c>
      <c r="H315" s="54"/>
      <c r="I315" s="53"/>
    </row>
    <row r="316" spans="1:9" ht="15" customHeight="1" x14ac:dyDescent="0.3">
      <c r="A316" s="46"/>
      <c r="B316" s="60">
        <f>'Sauen + verworfen'!B316</f>
        <v>0</v>
      </c>
      <c r="C316" s="60">
        <f>'Sauen + verworfen'!C316</f>
        <v>0</v>
      </c>
      <c r="D316" s="60">
        <f>'Sauen + verworfen'!D316</f>
        <v>0</v>
      </c>
      <c r="E316" s="60">
        <f>'Sauen + verworfen'!E316</f>
        <v>0</v>
      </c>
      <c r="F316" s="51"/>
      <c r="G316" s="48" t="str">
        <f>'Sauen + verworfen'!G316</f>
        <v>FALSCH</v>
      </c>
      <c r="H316" s="54"/>
      <c r="I316" s="53"/>
    </row>
    <row r="317" spans="1:9" ht="15" customHeight="1" x14ac:dyDescent="0.3">
      <c r="A317" s="46"/>
      <c r="B317" s="60">
        <f>'Sauen + verworfen'!B317</f>
        <v>0</v>
      </c>
      <c r="C317" s="60">
        <f>'Sauen + verworfen'!C317</f>
        <v>0</v>
      </c>
      <c r="D317" s="60">
        <f>'Sauen + verworfen'!D317</f>
        <v>0</v>
      </c>
      <c r="E317" s="60">
        <f>'Sauen + verworfen'!E317</f>
        <v>0</v>
      </c>
      <c r="F317" s="51"/>
      <c r="G317" s="48" t="str">
        <f>'Sauen + verworfen'!G317</f>
        <v>FALSCH</v>
      </c>
      <c r="H317" s="54"/>
      <c r="I317" s="53"/>
    </row>
    <row r="318" spans="1:9" ht="15" customHeight="1" x14ac:dyDescent="0.3">
      <c r="A318" s="46"/>
      <c r="B318" s="60">
        <f>'Sauen + verworfen'!B318</f>
        <v>0</v>
      </c>
      <c r="C318" s="60">
        <f>'Sauen + verworfen'!C318</f>
        <v>0</v>
      </c>
      <c r="D318" s="60">
        <f>'Sauen + verworfen'!D318</f>
        <v>0</v>
      </c>
      <c r="E318" s="60">
        <f>'Sauen + verworfen'!E318</f>
        <v>0</v>
      </c>
      <c r="F318" s="54"/>
      <c r="G318" s="48" t="str">
        <f>'Sauen + verworfen'!G318</f>
        <v>FALSCH</v>
      </c>
      <c r="H318" s="55"/>
      <c r="I318" s="53"/>
    </row>
    <row r="319" spans="1:9" ht="15" customHeight="1" thickBot="1" x14ac:dyDescent="0.35">
      <c r="A319" s="56"/>
      <c r="B319" s="60">
        <f>'Sauen + verworfen'!B319</f>
        <v>0</v>
      </c>
      <c r="C319" s="60">
        <f>'Sauen + verworfen'!C319</f>
        <v>0</v>
      </c>
      <c r="D319" s="60">
        <f>'Sauen + verworfen'!D319</f>
        <v>0</v>
      </c>
      <c r="E319" s="60">
        <f>'Sauen + verworfen'!E319</f>
        <v>0</v>
      </c>
      <c r="F319" s="57"/>
      <c r="G319" s="48" t="str">
        <f>'Sauen + verworfen'!G319</f>
        <v>FALSCH</v>
      </c>
      <c r="H319" s="58"/>
      <c r="I319" s="59"/>
    </row>
    <row r="320" spans="1:9" ht="96" customHeight="1" thickBot="1" x14ac:dyDescent="0.35">
      <c r="A320" s="40" t="s">
        <v>238</v>
      </c>
      <c r="B320" s="41" t="s">
        <v>141</v>
      </c>
      <c r="C320" s="42" t="s">
        <v>135</v>
      </c>
      <c r="D320" s="42" t="s">
        <v>134</v>
      </c>
      <c r="E320" s="42" t="s">
        <v>222</v>
      </c>
      <c r="F320" s="42" t="s">
        <v>140</v>
      </c>
      <c r="G320" s="42" t="s">
        <v>139</v>
      </c>
      <c r="H320" s="42" t="s">
        <v>154</v>
      </c>
      <c r="I320" s="43"/>
    </row>
    <row r="321" spans="1:9" ht="15" customHeight="1" thickBot="1" x14ac:dyDescent="0.35">
      <c r="A321" s="46"/>
      <c r="B321" s="60">
        <f>'Sauen + verworfen'!B321</f>
        <v>0</v>
      </c>
      <c r="C321" s="60">
        <f>'Sauen + verworfen'!C321</f>
        <v>0</v>
      </c>
      <c r="D321" s="60">
        <f>'Sauen + verworfen'!D321</f>
        <v>0</v>
      </c>
      <c r="E321" s="60">
        <f>'Sauen + verworfen'!E321</f>
        <v>0</v>
      </c>
      <c r="F321" s="47" t="e">
        <f>ROUND('Klassen Schweine'!E992,2)</f>
        <v>#DIV/0!</v>
      </c>
      <c r="G321" s="48" t="str">
        <f>'Sauen + verworfen'!G321</f>
        <v>FALSCH</v>
      </c>
      <c r="H321" s="49">
        <f>'Klassen Schweine'!D992</f>
        <v>0</v>
      </c>
      <c r="I321" s="227">
        <f t="shared" si="3"/>
        <v>0</v>
      </c>
    </row>
    <row r="322" spans="1:9" ht="15" customHeight="1" x14ac:dyDescent="0.3">
      <c r="A322" s="46"/>
      <c r="B322" s="60">
        <f>'Sauen + verworfen'!B322</f>
        <v>0</v>
      </c>
      <c r="C322" s="60">
        <f>'Sauen + verworfen'!C322</f>
        <v>0</v>
      </c>
      <c r="D322" s="60">
        <f>'Sauen + verworfen'!D322</f>
        <v>0</v>
      </c>
      <c r="E322" s="60">
        <f>'Sauen + verworfen'!E322</f>
        <v>0</v>
      </c>
      <c r="F322" s="51"/>
      <c r="G322" s="48" t="str">
        <f>'Sauen + verworfen'!G322</f>
        <v>FALSCH</v>
      </c>
      <c r="H322" s="52"/>
      <c r="I322" s="53"/>
    </row>
    <row r="323" spans="1:9" ht="15" customHeight="1" x14ac:dyDescent="0.3">
      <c r="A323" s="46"/>
      <c r="B323" s="60">
        <f>'Sauen + verworfen'!B323</f>
        <v>0</v>
      </c>
      <c r="C323" s="60">
        <f>'Sauen + verworfen'!C323</f>
        <v>0</v>
      </c>
      <c r="D323" s="60">
        <f>'Sauen + verworfen'!D323</f>
        <v>0</v>
      </c>
      <c r="E323" s="60">
        <f>'Sauen + verworfen'!E323</f>
        <v>0</v>
      </c>
      <c r="F323" s="51"/>
      <c r="G323" s="48" t="str">
        <f>'Sauen + verworfen'!G323</f>
        <v>FALSCH</v>
      </c>
      <c r="H323" s="54"/>
      <c r="I323" s="53"/>
    </row>
    <row r="324" spans="1:9" ht="15" customHeight="1" x14ac:dyDescent="0.3">
      <c r="A324" s="46"/>
      <c r="B324" s="60">
        <f>'Sauen + verworfen'!B324</f>
        <v>0</v>
      </c>
      <c r="C324" s="60">
        <f>'Sauen + verworfen'!C324</f>
        <v>0</v>
      </c>
      <c r="D324" s="60">
        <f>'Sauen + verworfen'!D324</f>
        <v>0</v>
      </c>
      <c r="E324" s="60">
        <f>'Sauen + verworfen'!E324</f>
        <v>0</v>
      </c>
      <c r="F324" s="51"/>
      <c r="G324" s="48" t="str">
        <f>'Sauen + verworfen'!G324</f>
        <v>FALSCH</v>
      </c>
      <c r="H324" s="54"/>
      <c r="I324" s="53"/>
    </row>
    <row r="325" spans="1:9" ht="15" customHeight="1" x14ac:dyDescent="0.3">
      <c r="A325" s="46"/>
      <c r="B325" s="60">
        <f>'Sauen + verworfen'!B325</f>
        <v>0</v>
      </c>
      <c r="C325" s="60">
        <f>'Sauen + verworfen'!C325</f>
        <v>0</v>
      </c>
      <c r="D325" s="60">
        <f>'Sauen + verworfen'!D325</f>
        <v>0</v>
      </c>
      <c r="E325" s="60">
        <f>'Sauen + verworfen'!E325</f>
        <v>0</v>
      </c>
      <c r="F325" s="51"/>
      <c r="G325" s="48" t="str">
        <f>'Sauen + verworfen'!G325</f>
        <v>FALSCH</v>
      </c>
      <c r="H325" s="54"/>
      <c r="I325" s="53"/>
    </row>
    <row r="326" spans="1:9" ht="15" customHeight="1" x14ac:dyDescent="0.3">
      <c r="A326" s="46"/>
      <c r="B326" s="60">
        <f>'Sauen + verworfen'!B326</f>
        <v>0</v>
      </c>
      <c r="C326" s="60">
        <f>'Sauen + verworfen'!C326</f>
        <v>0</v>
      </c>
      <c r="D326" s="60">
        <f>'Sauen + verworfen'!D326</f>
        <v>0</v>
      </c>
      <c r="E326" s="60">
        <f>'Sauen + verworfen'!E326</f>
        <v>0</v>
      </c>
      <c r="F326" s="51"/>
      <c r="G326" s="48" t="str">
        <f>'Sauen + verworfen'!G326</f>
        <v>FALSCH</v>
      </c>
      <c r="H326" s="54"/>
      <c r="I326" s="53"/>
    </row>
    <row r="327" spans="1:9" ht="15" customHeight="1" x14ac:dyDescent="0.3">
      <c r="A327" s="46"/>
      <c r="B327" s="60">
        <f>'Sauen + verworfen'!B327</f>
        <v>0</v>
      </c>
      <c r="C327" s="60">
        <f>'Sauen + verworfen'!C327</f>
        <v>0</v>
      </c>
      <c r="D327" s="60">
        <f>'Sauen + verworfen'!D327</f>
        <v>0</v>
      </c>
      <c r="E327" s="60">
        <f>'Sauen + verworfen'!E327</f>
        <v>0</v>
      </c>
      <c r="F327" s="51"/>
      <c r="G327" s="48" t="str">
        <f>'Sauen + verworfen'!G327</f>
        <v>FALSCH</v>
      </c>
      <c r="H327" s="54"/>
      <c r="I327" s="53"/>
    </row>
    <row r="328" spans="1:9" ht="15" customHeight="1" x14ac:dyDescent="0.3">
      <c r="A328" s="46"/>
      <c r="B328" s="60">
        <f>'Sauen + verworfen'!B328</f>
        <v>0</v>
      </c>
      <c r="C328" s="60">
        <f>'Sauen + verworfen'!C328</f>
        <v>0</v>
      </c>
      <c r="D328" s="60">
        <f>'Sauen + verworfen'!D328</f>
        <v>0</v>
      </c>
      <c r="E328" s="60">
        <f>'Sauen + verworfen'!E328</f>
        <v>0</v>
      </c>
      <c r="F328" s="51"/>
      <c r="G328" s="48" t="str">
        <f>'Sauen + verworfen'!G328</f>
        <v>FALSCH</v>
      </c>
      <c r="H328" s="54"/>
      <c r="I328" s="53"/>
    </row>
    <row r="329" spans="1:9" ht="15" customHeight="1" x14ac:dyDescent="0.3">
      <c r="A329" s="46"/>
      <c r="B329" s="60">
        <f>'Sauen + verworfen'!B329</f>
        <v>0</v>
      </c>
      <c r="C329" s="60">
        <f>'Sauen + verworfen'!C329</f>
        <v>0</v>
      </c>
      <c r="D329" s="60">
        <f>'Sauen + verworfen'!D329</f>
        <v>0</v>
      </c>
      <c r="E329" s="60">
        <f>'Sauen + verworfen'!E329</f>
        <v>0</v>
      </c>
      <c r="F329" s="54"/>
      <c r="G329" s="48" t="str">
        <f>'Sauen + verworfen'!G329</f>
        <v>FALSCH</v>
      </c>
      <c r="H329" s="55"/>
      <c r="I329" s="53"/>
    </row>
    <row r="330" spans="1:9" ht="15" customHeight="1" thickBot="1" x14ac:dyDescent="0.35">
      <c r="A330" s="56"/>
      <c r="B330" s="60">
        <f>'Sauen + verworfen'!B330</f>
        <v>0</v>
      </c>
      <c r="C330" s="60">
        <f>'Sauen + verworfen'!C330</f>
        <v>0</v>
      </c>
      <c r="D330" s="60">
        <f>'Sauen + verworfen'!D330</f>
        <v>0</v>
      </c>
      <c r="E330" s="60">
        <f>'Sauen + verworfen'!E330</f>
        <v>0</v>
      </c>
      <c r="F330" s="57"/>
      <c r="G330" s="48" t="str">
        <f>'Sauen + verworfen'!G330</f>
        <v>FALSCH</v>
      </c>
      <c r="H330" s="58"/>
      <c r="I330" s="59"/>
    </row>
    <row r="331" spans="1:9" ht="103.5" customHeight="1" thickBot="1" x14ac:dyDescent="0.35">
      <c r="A331" s="40" t="s">
        <v>239</v>
      </c>
      <c r="B331" s="41" t="s">
        <v>141</v>
      </c>
      <c r="C331" s="42" t="s">
        <v>135</v>
      </c>
      <c r="D331" s="42" t="s">
        <v>134</v>
      </c>
      <c r="E331" s="42" t="s">
        <v>222</v>
      </c>
      <c r="F331" s="42" t="s">
        <v>140</v>
      </c>
      <c r="G331" s="42" t="s">
        <v>139</v>
      </c>
      <c r="H331" s="42" t="s">
        <v>154</v>
      </c>
      <c r="I331" s="43"/>
    </row>
    <row r="332" spans="1:9" ht="15" customHeight="1" thickBot="1" x14ac:dyDescent="0.35">
      <c r="A332" s="46"/>
      <c r="B332" s="60">
        <f>'Sauen + verworfen'!B332</f>
        <v>0</v>
      </c>
      <c r="C332" s="60">
        <f>'Sauen + verworfen'!C332</f>
        <v>0</v>
      </c>
      <c r="D332" s="60">
        <f>'Sauen + verworfen'!D332</f>
        <v>0</v>
      </c>
      <c r="E332" s="60">
        <f>'Sauen + verworfen'!E332</f>
        <v>0</v>
      </c>
      <c r="F332" s="47" t="e">
        <f>ROUND('Klassen Schweine'!E1024,2)</f>
        <v>#DIV/0!</v>
      </c>
      <c r="G332" s="48" t="str">
        <f>'Sauen + verworfen'!G332</f>
        <v>FALSCH</v>
      </c>
      <c r="H332" s="49">
        <f>'Klassen Schweine'!D1024</f>
        <v>0</v>
      </c>
      <c r="I332" s="227">
        <f t="shared" ref="I332:I387" si="4">SUM(E332:E341)
- IF(C332="Sauen",E332,0) - IF(C332="Sauen M",E332,0)
- IF(C333="Sauen",E333,0) - IF(C333="Sauen M",E333,0)
- IF(C334="Sauen",E334,0) - IF(C334="Sauen M",E334,0)
- IF(C335="Sauen",E335,0) - IF(C335="Sauen M",E335,0)
- IF(C336="Sauen",E336,0) - IF(C336="Sauen M",E336,0)
- IF(C337="Sauen",E337,0) - IF(C337="Sauen M",E337,0)
- IF(C338="Sauen",E338,0) - IF(C338="Sauen M",E338,0)
- IF(C339="Sauen",E339,0) - IF(C339="Sauen M",E339,0)
- IF(C340="Sauen",E340,0) - IF(C340="Sauen M",E340,0)
- IF(C341="Sauen",E341,0) - IF(C341="Sauen M",E341,0)
- SUM(
  IF(C332="Schwein verworfen",E332,
  IF(C333="Schwein verworfen",E333,
  IF(C334="Schwein verworfen",E334,
  IF(C335="Schwein verworfen",E335,
  IF(C336="Schwein verworfen",E336,
  IF(C337="Schwein verworfen",E337,
  IF(C338="Schwein verworfen",E338,
  IF(C339="Schwein verworfen",E339,
  IF(C340="Schwein verworfen",E340,
  IF(C341="Schwein verworfen",E341,0)))))))))))</f>
        <v>0</v>
      </c>
    </row>
    <row r="333" spans="1:9" ht="15" customHeight="1" x14ac:dyDescent="0.3">
      <c r="A333" s="46"/>
      <c r="B333" s="60">
        <f>'Sauen + verworfen'!B333</f>
        <v>0</v>
      </c>
      <c r="C333" s="60">
        <f>'Sauen + verworfen'!C333</f>
        <v>0</v>
      </c>
      <c r="D333" s="60">
        <f>'Sauen + verworfen'!D333</f>
        <v>0</v>
      </c>
      <c r="E333" s="60">
        <f>'Sauen + verworfen'!E333</f>
        <v>0</v>
      </c>
      <c r="F333" s="51"/>
      <c r="G333" s="48" t="str">
        <f>'Sauen + verworfen'!G333</f>
        <v>FALSCH</v>
      </c>
      <c r="H333" s="52"/>
      <c r="I333" s="53"/>
    </row>
    <row r="334" spans="1:9" ht="15" customHeight="1" x14ac:dyDescent="0.3">
      <c r="A334" s="46"/>
      <c r="B334" s="60">
        <f>'Sauen + verworfen'!B334</f>
        <v>0</v>
      </c>
      <c r="C334" s="60">
        <f>'Sauen + verworfen'!C334</f>
        <v>0</v>
      </c>
      <c r="D334" s="60">
        <f>'Sauen + verworfen'!D334</f>
        <v>0</v>
      </c>
      <c r="E334" s="60">
        <f>'Sauen + verworfen'!E334</f>
        <v>0</v>
      </c>
      <c r="F334" s="51"/>
      <c r="G334" s="48" t="str">
        <f>'Sauen + verworfen'!G334</f>
        <v>FALSCH</v>
      </c>
      <c r="H334" s="54"/>
      <c r="I334" s="53"/>
    </row>
    <row r="335" spans="1:9" ht="15" customHeight="1" x14ac:dyDescent="0.3">
      <c r="A335" s="46"/>
      <c r="B335" s="60">
        <f>'Sauen + verworfen'!B335</f>
        <v>0</v>
      </c>
      <c r="C335" s="60">
        <f>'Sauen + verworfen'!C335</f>
        <v>0</v>
      </c>
      <c r="D335" s="60">
        <f>'Sauen + verworfen'!D335</f>
        <v>0</v>
      </c>
      <c r="E335" s="60">
        <f>'Sauen + verworfen'!E335</f>
        <v>0</v>
      </c>
      <c r="F335" s="51"/>
      <c r="G335" s="48" t="str">
        <f>'Sauen + verworfen'!G335</f>
        <v>FALSCH</v>
      </c>
      <c r="H335" s="54"/>
      <c r="I335" s="53"/>
    </row>
    <row r="336" spans="1:9" ht="15" customHeight="1" x14ac:dyDescent="0.3">
      <c r="A336" s="46"/>
      <c r="B336" s="60">
        <f>'Sauen + verworfen'!B336</f>
        <v>0</v>
      </c>
      <c r="C336" s="60">
        <f>'Sauen + verworfen'!C336</f>
        <v>0</v>
      </c>
      <c r="D336" s="60">
        <f>'Sauen + verworfen'!D336</f>
        <v>0</v>
      </c>
      <c r="E336" s="60">
        <f>'Sauen + verworfen'!E336</f>
        <v>0</v>
      </c>
      <c r="F336" s="51"/>
      <c r="G336" s="48" t="str">
        <f>'Sauen + verworfen'!G336</f>
        <v>FALSCH</v>
      </c>
      <c r="H336" s="54"/>
      <c r="I336" s="53"/>
    </row>
    <row r="337" spans="1:9" ht="15" customHeight="1" x14ac:dyDescent="0.3">
      <c r="A337" s="46"/>
      <c r="B337" s="60">
        <f>'Sauen + verworfen'!B337</f>
        <v>0</v>
      </c>
      <c r="C337" s="60">
        <f>'Sauen + verworfen'!C337</f>
        <v>0</v>
      </c>
      <c r="D337" s="60">
        <f>'Sauen + verworfen'!D337</f>
        <v>0</v>
      </c>
      <c r="E337" s="60">
        <f>'Sauen + verworfen'!E337</f>
        <v>0</v>
      </c>
      <c r="F337" s="51"/>
      <c r="G337" s="48" t="str">
        <f>'Sauen + verworfen'!G337</f>
        <v>FALSCH</v>
      </c>
      <c r="H337" s="54"/>
      <c r="I337" s="53"/>
    </row>
    <row r="338" spans="1:9" ht="15" customHeight="1" x14ac:dyDescent="0.3">
      <c r="A338" s="46"/>
      <c r="B338" s="60">
        <f>'Sauen + verworfen'!B338</f>
        <v>0</v>
      </c>
      <c r="C338" s="60">
        <f>'Sauen + verworfen'!C338</f>
        <v>0</v>
      </c>
      <c r="D338" s="60">
        <f>'Sauen + verworfen'!D338</f>
        <v>0</v>
      </c>
      <c r="E338" s="60">
        <f>'Sauen + verworfen'!E338</f>
        <v>0</v>
      </c>
      <c r="F338" s="51"/>
      <c r="G338" s="48" t="str">
        <f>'Sauen + verworfen'!G338</f>
        <v>FALSCH</v>
      </c>
      <c r="H338" s="54"/>
      <c r="I338" s="53"/>
    </row>
    <row r="339" spans="1:9" ht="15" customHeight="1" x14ac:dyDescent="0.3">
      <c r="A339" s="46"/>
      <c r="B339" s="60">
        <f>'Sauen + verworfen'!B339</f>
        <v>0</v>
      </c>
      <c r="C339" s="60">
        <f>'Sauen + verworfen'!C339</f>
        <v>0</v>
      </c>
      <c r="D339" s="60">
        <f>'Sauen + verworfen'!D339</f>
        <v>0</v>
      </c>
      <c r="E339" s="60">
        <f>'Sauen + verworfen'!E339</f>
        <v>0</v>
      </c>
      <c r="F339" s="51"/>
      <c r="G339" s="48" t="str">
        <f>'Sauen + verworfen'!G339</f>
        <v>FALSCH</v>
      </c>
      <c r="H339" s="54"/>
      <c r="I339" s="53"/>
    </row>
    <row r="340" spans="1:9" ht="15" customHeight="1" x14ac:dyDescent="0.3">
      <c r="A340" s="46"/>
      <c r="B340" s="60">
        <f>'Sauen + verworfen'!B340</f>
        <v>0</v>
      </c>
      <c r="C340" s="60">
        <f>'Sauen + verworfen'!C340</f>
        <v>0</v>
      </c>
      <c r="D340" s="60">
        <f>'Sauen + verworfen'!D340</f>
        <v>0</v>
      </c>
      <c r="E340" s="60">
        <f>'Sauen + verworfen'!E340</f>
        <v>0</v>
      </c>
      <c r="F340" s="54"/>
      <c r="G340" s="48" t="str">
        <f>'Sauen + verworfen'!G340</f>
        <v>FALSCH</v>
      </c>
      <c r="H340" s="55"/>
      <c r="I340" s="53"/>
    </row>
    <row r="341" spans="1:9" ht="15" customHeight="1" thickBot="1" x14ac:dyDescent="0.35">
      <c r="A341" s="56"/>
      <c r="B341" s="60">
        <f>'Sauen + verworfen'!B341</f>
        <v>0</v>
      </c>
      <c r="C341" s="60">
        <f>'Sauen + verworfen'!C341</f>
        <v>0</v>
      </c>
      <c r="D341" s="60">
        <f>'Sauen + verworfen'!D341</f>
        <v>0</v>
      </c>
      <c r="E341" s="60">
        <f>'Sauen + verworfen'!E341</f>
        <v>0</v>
      </c>
      <c r="F341" s="57"/>
      <c r="G341" s="48" t="str">
        <f>'Sauen + verworfen'!G341</f>
        <v>FALSCH</v>
      </c>
      <c r="H341" s="58"/>
      <c r="I341" s="59"/>
    </row>
    <row r="342" spans="1:9" ht="105" customHeight="1" thickBot="1" x14ac:dyDescent="0.35">
      <c r="A342" s="40" t="s">
        <v>240</v>
      </c>
      <c r="B342" s="41" t="s">
        <v>141</v>
      </c>
      <c r="C342" s="42" t="s">
        <v>135</v>
      </c>
      <c r="D342" s="42" t="s">
        <v>134</v>
      </c>
      <c r="E342" s="42" t="s">
        <v>222</v>
      </c>
      <c r="F342" s="42" t="s">
        <v>140</v>
      </c>
      <c r="G342" s="42" t="s">
        <v>139</v>
      </c>
      <c r="H342" s="42" t="s">
        <v>154</v>
      </c>
      <c r="I342" s="43"/>
    </row>
    <row r="343" spans="1:9" ht="15" customHeight="1" thickBot="1" x14ac:dyDescent="0.35">
      <c r="A343" s="46"/>
      <c r="B343" s="60">
        <f>'Sauen + verworfen'!B343</f>
        <v>0</v>
      </c>
      <c r="C343" s="60">
        <f>'Sauen + verworfen'!C343</f>
        <v>0</v>
      </c>
      <c r="D343" s="60">
        <f>'Sauen + verworfen'!D343</f>
        <v>0</v>
      </c>
      <c r="E343" s="60">
        <f>'Sauen + verworfen'!E343</f>
        <v>0</v>
      </c>
      <c r="F343" s="47" t="e">
        <f>ROUND('Klassen Schweine'!E1056,2)</f>
        <v>#DIV/0!</v>
      </c>
      <c r="G343" s="48" t="str">
        <f>'Sauen + verworfen'!G343</f>
        <v>FALSCH</v>
      </c>
      <c r="H343" s="49">
        <f>'Klassen Schweine'!D1056</f>
        <v>0</v>
      </c>
      <c r="I343" s="227">
        <f t="shared" si="4"/>
        <v>0</v>
      </c>
    </row>
    <row r="344" spans="1:9" ht="15" customHeight="1" x14ac:dyDescent="0.3">
      <c r="A344" s="46"/>
      <c r="B344" s="60">
        <f>'Sauen + verworfen'!B344</f>
        <v>0</v>
      </c>
      <c r="C344" s="60">
        <f>'Sauen + verworfen'!C344</f>
        <v>0</v>
      </c>
      <c r="D344" s="60">
        <f>'Sauen + verworfen'!D344</f>
        <v>0</v>
      </c>
      <c r="E344" s="60">
        <f>'Sauen + verworfen'!E344</f>
        <v>0</v>
      </c>
      <c r="F344" s="51"/>
      <c r="G344" s="48" t="str">
        <f>'Sauen + verworfen'!G344</f>
        <v>FALSCH</v>
      </c>
      <c r="H344" s="52"/>
      <c r="I344" s="53"/>
    </row>
    <row r="345" spans="1:9" ht="15" customHeight="1" x14ac:dyDescent="0.3">
      <c r="A345" s="46"/>
      <c r="B345" s="60">
        <f>'Sauen + verworfen'!B345</f>
        <v>0</v>
      </c>
      <c r="C345" s="60">
        <f>'Sauen + verworfen'!C345</f>
        <v>0</v>
      </c>
      <c r="D345" s="60">
        <f>'Sauen + verworfen'!D345</f>
        <v>0</v>
      </c>
      <c r="E345" s="60">
        <f>'Sauen + verworfen'!E345</f>
        <v>0</v>
      </c>
      <c r="F345" s="51"/>
      <c r="G345" s="48" t="str">
        <f>'Sauen + verworfen'!G345</f>
        <v>FALSCH</v>
      </c>
      <c r="H345" s="54"/>
      <c r="I345" s="53"/>
    </row>
    <row r="346" spans="1:9" ht="15" customHeight="1" x14ac:dyDescent="0.3">
      <c r="A346" s="46"/>
      <c r="B346" s="60">
        <f>'Sauen + verworfen'!B346</f>
        <v>0</v>
      </c>
      <c r="C346" s="60">
        <f>'Sauen + verworfen'!C346</f>
        <v>0</v>
      </c>
      <c r="D346" s="60">
        <f>'Sauen + verworfen'!D346</f>
        <v>0</v>
      </c>
      <c r="E346" s="60">
        <f>'Sauen + verworfen'!E346</f>
        <v>0</v>
      </c>
      <c r="F346" s="51"/>
      <c r="G346" s="48" t="str">
        <f>'Sauen + verworfen'!G346</f>
        <v>FALSCH</v>
      </c>
      <c r="H346" s="54"/>
      <c r="I346" s="53"/>
    </row>
    <row r="347" spans="1:9" ht="15" customHeight="1" x14ac:dyDescent="0.3">
      <c r="A347" s="46"/>
      <c r="B347" s="60">
        <f>'Sauen + verworfen'!B347</f>
        <v>0</v>
      </c>
      <c r="C347" s="60">
        <f>'Sauen + verworfen'!C347</f>
        <v>0</v>
      </c>
      <c r="D347" s="60">
        <f>'Sauen + verworfen'!D347</f>
        <v>0</v>
      </c>
      <c r="E347" s="60">
        <f>'Sauen + verworfen'!E347</f>
        <v>0</v>
      </c>
      <c r="F347" s="51"/>
      <c r="G347" s="48" t="str">
        <f>'Sauen + verworfen'!G347</f>
        <v>FALSCH</v>
      </c>
      <c r="H347" s="54"/>
      <c r="I347" s="53"/>
    </row>
    <row r="348" spans="1:9" ht="15" customHeight="1" x14ac:dyDescent="0.3">
      <c r="A348" s="46"/>
      <c r="B348" s="60">
        <f>'Sauen + verworfen'!B348</f>
        <v>0</v>
      </c>
      <c r="C348" s="60">
        <f>'Sauen + verworfen'!C348</f>
        <v>0</v>
      </c>
      <c r="D348" s="60">
        <f>'Sauen + verworfen'!D348</f>
        <v>0</v>
      </c>
      <c r="E348" s="60">
        <f>'Sauen + verworfen'!E348</f>
        <v>0</v>
      </c>
      <c r="F348" s="51"/>
      <c r="G348" s="48" t="str">
        <f>'Sauen + verworfen'!G348</f>
        <v>FALSCH</v>
      </c>
      <c r="H348" s="54"/>
      <c r="I348" s="53"/>
    </row>
    <row r="349" spans="1:9" ht="15" customHeight="1" x14ac:dyDescent="0.3">
      <c r="A349" s="46"/>
      <c r="B349" s="60">
        <f>'Sauen + verworfen'!B349</f>
        <v>0</v>
      </c>
      <c r="C349" s="60">
        <f>'Sauen + verworfen'!C349</f>
        <v>0</v>
      </c>
      <c r="D349" s="60">
        <f>'Sauen + verworfen'!D349</f>
        <v>0</v>
      </c>
      <c r="E349" s="60">
        <f>'Sauen + verworfen'!E349</f>
        <v>0</v>
      </c>
      <c r="F349" s="51"/>
      <c r="G349" s="48" t="str">
        <f>'Sauen + verworfen'!G349</f>
        <v>FALSCH</v>
      </c>
      <c r="H349" s="54"/>
      <c r="I349" s="53"/>
    </row>
    <row r="350" spans="1:9" ht="15" customHeight="1" x14ac:dyDescent="0.3">
      <c r="A350" s="46"/>
      <c r="B350" s="60">
        <f>'Sauen + verworfen'!B350</f>
        <v>0</v>
      </c>
      <c r="C350" s="60">
        <f>'Sauen + verworfen'!C350</f>
        <v>0</v>
      </c>
      <c r="D350" s="60">
        <f>'Sauen + verworfen'!D350</f>
        <v>0</v>
      </c>
      <c r="E350" s="60">
        <f>'Sauen + verworfen'!E350</f>
        <v>0</v>
      </c>
      <c r="F350" s="51"/>
      <c r="G350" s="48" t="str">
        <f>'Sauen + verworfen'!G350</f>
        <v>FALSCH</v>
      </c>
      <c r="H350" s="54"/>
      <c r="I350" s="53"/>
    </row>
    <row r="351" spans="1:9" ht="15" customHeight="1" x14ac:dyDescent="0.3">
      <c r="A351" s="46"/>
      <c r="B351" s="60">
        <f>'Sauen + verworfen'!B351</f>
        <v>0</v>
      </c>
      <c r="C351" s="60">
        <f>'Sauen + verworfen'!C351</f>
        <v>0</v>
      </c>
      <c r="D351" s="60">
        <f>'Sauen + verworfen'!D351</f>
        <v>0</v>
      </c>
      <c r="E351" s="60">
        <f>'Sauen + verworfen'!E351</f>
        <v>0</v>
      </c>
      <c r="F351" s="54"/>
      <c r="G351" s="48" t="str">
        <f>'Sauen + verworfen'!G351</f>
        <v>FALSCH</v>
      </c>
      <c r="H351" s="55"/>
      <c r="I351" s="53"/>
    </row>
    <row r="352" spans="1:9" ht="15" customHeight="1" thickBot="1" x14ac:dyDescent="0.35">
      <c r="A352" s="56"/>
      <c r="B352" s="60">
        <f>'Sauen + verworfen'!B352</f>
        <v>0</v>
      </c>
      <c r="C352" s="60">
        <f>'Sauen + verworfen'!C352</f>
        <v>0</v>
      </c>
      <c r="D352" s="60">
        <f>'Sauen + verworfen'!D352</f>
        <v>0</v>
      </c>
      <c r="E352" s="60">
        <f>'Sauen + verworfen'!E352</f>
        <v>0</v>
      </c>
      <c r="F352" s="57"/>
      <c r="G352" s="48" t="str">
        <f>'Sauen + verworfen'!G352</f>
        <v>FALSCH</v>
      </c>
      <c r="H352" s="58"/>
      <c r="I352" s="59"/>
    </row>
    <row r="353" spans="1:9" ht="118.5" customHeight="1" thickBot="1" x14ac:dyDescent="0.35">
      <c r="A353" s="40" t="s">
        <v>241</v>
      </c>
      <c r="B353" s="41" t="s">
        <v>141</v>
      </c>
      <c r="C353" s="42" t="s">
        <v>135</v>
      </c>
      <c r="D353" s="42" t="s">
        <v>134</v>
      </c>
      <c r="E353" s="42" t="s">
        <v>222</v>
      </c>
      <c r="F353" s="42" t="s">
        <v>140</v>
      </c>
      <c r="G353" s="42" t="s">
        <v>139</v>
      </c>
      <c r="H353" s="42" t="s">
        <v>154</v>
      </c>
      <c r="I353" s="43"/>
    </row>
    <row r="354" spans="1:9" ht="15" customHeight="1" thickBot="1" x14ac:dyDescent="0.35">
      <c r="A354" s="46"/>
      <c r="B354" s="60">
        <f>'Sauen + verworfen'!B354</f>
        <v>0</v>
      </c>
      <c r="C354" s="60">
        <f>'Sauen + verworfen'!C354</f>
        <v>0</v>
      </c>
      <c r="D354" s="60">
        <f>'Sauen + verworfen'!D354</f>
        <v>0</v>
      </c>
      <c r="E354" s="60">
        <f>'Sauen + verworfen'!E354</f>
        <v>0</v>
      </c>
      <c r="F354" s="47" t="e">
        <f>ROUND('Klassen Schweine'!E1088,2)</f>
        <v>#DIV/0!</v>
      </c>
      <c r="G354" s="48" t="str">
        <f>'Sauen + verworfen'!G354</f>
        <v>FALSCH</v>
      </c>
      <c r="H354" s="49">
        <f>'Klassen Schweine'!D1088</f>
        <v>0</v>
      </c>
      <c r="I354" s="227">
        <f t="shared" si="4"/>
        <v>0</v>
      </c>
    </row>
    <row r="355" spans="1:9" ht="15" customHeight="1" x14ac:dyDescent="0.3">
      <c r="A355" s="46"/>
      <c r="B355" s="60">
        <f>'Sauen + verworfen'!B355</f>
        <v>0</v>
      </c>
      <c r="C355" s="60">
        <f>'Sauen + verworfen'!C355</f>
        <v>0</v>
      </c>
      <c r="D355" s="60">
        <f>'Sauen + verworfen'!D355</f>
        <v>0</v>
      </c>
      <c r="E355" s="60">
        <f>'Sauen + verworfen'!E355</f>
        <v>0</v>
      </c>
      <c r="F355" s="51"/>
      <c r="G355" s="48" t="str">
        <f>'Sauen + verworfen'!G355</f>
        <v>FALSCH</v>
      </c>
      <c r="H355" s="52"/>
      <c r="I355" s="53"/>
    </row>
    <row r="356" spans="1:9" ht="15" customHeight="1" x14ac:dyDescent="0.3">
      <c r="A356" s="46"/>
      <c r="B356" s="60">
        <f>'Sauen + verworfen'!B356</f>
        <v>0</v>
      </c>
      <c r="C356" s="60">
        <f>'Sauen + verworfen'!C356</f>
        <v>0</v>
      </c>
      <c r="D356" s="60">
        <f>'Sauen + verworfen'!D356</f>
        <v>0</v>
      </c>
      <c r="E356" s="60">
        <f>'Sauen + verworfen'!E356</f>
        <v>0</v>
      </c>
      <c r="F356" s="51"/>
      <c r="G356" s="48" t="str">
        <f>'Sauen + verworfen'!G356</f>
        <v>FALSCH</v>
      </c>
      <c r="H356" s="54"/>
      <c r="I356" s="53"/>
    </row>
    <row r="357" spans="1:9" ht="15" customHeight="1" x14ac:dyDescent="0.3">
      <c r="A357" s="46"/>
      <c r="B357" s="60">
        <f>'Sauen + verworfen'!B357</f>
        <v>0</v>
      </c>
      <c r="C357" s="60">
        <f>'Sauen + verworfen'!C357</f>
        <v>0</v>
      </c>
      <c r="D357" s="60">
        <f>'Sauen + verworfen'!D357</f>
        <v>0</v>
      </c>
      <c r="E357" s="60">
        <f>'Sauen + verworfen'!E357</f>
        <v>0</v>
      </c>
      <c r="F357" s="51"/>
      <c r="G357" s="48" t="str">
        <f>'Sauen + verworfen'!G357</f>
        <v>FALSCH</v>
      </c>
      <c r="H357" s="54"/>
      <c r="I357" s="53"/>
    </row>
    <row r="358" spans="1:9" ht="15" customHeight="1" x14ac:dyDescent="0.3">
      <c r="A358" s="46"/>
      <c r="B358" s="60">
        <f>'Sauen + verworfen'!B358</f>
        <v>0</v>
      </c>
      <c r="C358" s="60">
        <f>'Sauen + verworfen'!C358</f>
        <v>0</v>
      </c>
      <c r="D358" s="60">
        <f>'Sauen + verworfen'!D358</f>
        <v>0</v>
      </c>
      <c r="E358" s="60">
        <f>'Sauen + verworfen'!E358</f>
        <v>0</v>
      </c>
      <c r="F358" s="51"/>
      <c r="G358" s="48" t="str">
        <f>'Sauen + verworfen'!G358</f>
        <v>FALSCH</v>
      </c>
      <c r="H358" s="54"/>
      <c r="I358" s="53"/>
    </row>
    <row r="359" spans="1:9" ht="15" customHeight="1" x14ac:dyDescent="0.3">
      <c r="A359" s="46"/>
      <c r="B359" s="60">
        <f>'Sauen + verworfen'!B359</f>
        <v>0</v>
      </c>
      <c r="C359" s="60">
        <f>'Sauen + verworfen'!C359</f>
        <v>0</v>
      </c>
      <c r="D359" s="60">
        <f>'Sauen + verworfen'!D359</f>
        <v>0</v>
      </c>
      <c r="E359" s="60">
        <f>'Sauen + verworfen'!E359</f>
        <v>0</v>
      </c>
      <c r="F359" s="51"/>
      <c r="G359" s="48" t="str">
        <f>'Sauen + verworfen'!G359</f>
        <v>FALSCH</v>
      </c>
      <c r="H359" s="54"/>
      <c r="I359" s="53"/>
    </row>
    <row r="360" spans="1:9" ht="15" customHeight="1" x14ac:dyDescent="0.3">
      <c r="A360" s="46"/>
      <c r="B360" s="60">
        <f>'Sauen + verworfen'!B360</f>
        <v>0</v>
      </c>
      <c r="C360" s="60">
        <f>'Sauen + verworfen'!C360</f>
        <v>0</v>
      </c>
      <c r="D360" s="60">
        <f>'Sauen + verworfen'!D360</f>
        <v>0</v>
      </c>
      <c r="E360" s="60">
        <f>'Sauen + verworfen'!E360</f>
        <v>0</v>
      </c>
      <c r="F360" s="51"/>
      <c r="G360" s="48" t="str">
        <f>'Sauen + verworfen'!G360</f>
        <v>FALSCH</v>
      </c>
      <c r="H360" s="54"/>
      <c r="I360" s="53"/>
    </row>
    <row r="361" spans="1:9" ht="15" customHeight="1" x14ac:dyDescent="0.3">
      <c r="A361" s="46"/>
      <c r="B361" s="60">
        <f>'Sauen + verworfen'!B361</f>
        <v>0</v>
      </c>
      <c r="C361" s="60">
        <f>'Sauen + verworfen'!C361</f>
        <v>0</v>
      </c>
      <c r="D361" s="60">
        <f>'Sauen + verworfen'!D361</f>
        <v>0</v>
      </c>
      <c r="E361" s="60">
        <f>'Sauen + verworfen'!E361</f>
        <v>0</v>
      </c>
      <c r="F361" s="51"/>
      <c r="G361" s="48" t="str">
        <f>'Sauen + verworfen'!G361</f>
        <v>FALSCH</v>
      </c>
      <c r="H361" s="54"/>
      <c r="I361" s="53"/>
    </row>
    <row r="362" spans="1:9" ht="15" customHeight="1" x14ac:dyDescent="0.3">
      <c r="A362" s="46"/>
      <c r="B362" s="60">
        <f>'Sauen + verworfen'!B362</f>
        <v>0</v>
      </c>
      <c r="C362" s="60">
        <f>'Sauen + verworfen'!C362</f>
        <v>0</v>
      </c>
      <c r="D362" s="60">
        <f>'Sauen + verworfen'!D362</f>
        <v>0</v>
      </c>
      <c r="E362" s="60">
        <f>'Sauen + verworfen'!E362</f>
        <v>0</v>
      </c>
      <c r="F362" s="54"/>
      <c r="G362" s="48" t="str">
        <f>'Sauen + verworfen'!G362</f>
        <v>FALSCH</v>
      </c>
      <c r="H362" s="55"/>
      <c r="I362" s="53"/>
    </row>
    <row r="363" spans="1:9" ht="15" customHeight="1" thickBot="1" x14ac:dyDescent="0.35">
      <c r="A363" s="56"/>
      <c r="B363" s="60">
        <f>'Sauen + verworfen'!B363</f>
        <v>0</v>
      </c>
      <c r="C363" s="60">
        <f>'Sauen + verworfen'!C363</f>
        <v>0</v>
      </c>
      <c r="D363" s="60">
        <f>'Sauen + verworfen'!D363</f>
        <v>0</v>
      </c>
      <c r="E363" s="60">
        <f>'Sauen + verworfen'!E363</f>
        <v>0</v>
      </c>
      <c r="F363" s="57"/>
      <c r="G363" s="48" t="str">
        <f>'Sauen + verworfen'!G363</f>
        <v>FALSCH</v>
      </c>
      <c r="H363" s="58"/>
      <c r="I363" s="59"/>
    </row>
    <row r="364" spans="1:9" ht="129.75" customHeight="1" thickBot="1" x14ac:dyDescent="0.35">
      <c r="A364" s="40" t="s">
        <v>242</v>
      </c>
      <c r="B364" s="41" t="s">
        <v>141</v>
      </c>
      <c r="C364" s="42" t="s">
        <v>135</v>
      </c>
      <c r="D364" s="42" t="s">
        <v>134</v>
      </c>
      <c r="E364" s="42" t="s">
        <v>222</v>
      </c>
      <c r="F364" s="42" t="s">
        <v>140</v>
      </c>
      <c r="G364" s="42" t="s">
        <v>139</v>
      </c>
      <c r="H364" s="42" t="s">
        <v>154</v>
      </c>
      <c r="I364" s="43"/>
    </row>
    <row r="365" spans="1:9" ht="15" customHeight="1" thickBot="1" x14ac:dyDescent="0.35">
      <c r="A365" s="46"/>
      <c r="B365" s="60">
        <f>'Sauen + verworfen'!B365</f>
        <v>0</v>
      </c>
      <c r="C365" s="60">
        <f>'Sauen + verworfen'!C365</f>
        <v>0</v>
      </c>
      <c r="D365" s="60">
        <f>'Sauen + verworfen'!D365</f>
        <v>0</v>
      </c>
      <c r="E365" s="60">
        <f>'Sauen + verworfen'!E365</f>
        <v>0</v>
      </c>
      <c r="F365" s="47" t="e">
        <f>ROUND('Klassen Schweine'!E1120,2)</f>
        <v>#DIV/0!</v>
      </c>
      <c r="G365" s="48" t="str">
        <f>'Sauen + verworfen'!G365</f>
        <v>FALSCH</v>
      </c>
      <c r="H365" s="49">
        <f>'Klassen Schweine'!D1120</f>
        <v>0</v>
      </c>
      <c r="I365" s="227">
        <f t="shared" si="4"/>
        <v>0</v>
      </c>
    </row>
    <row r="366" spans="1:9" ht="15" customHeight="1" x14ac:dyDescent="0.3">
      <c r="A366" s="46"/>
      <c r="B366" s="60">
        <f>'Sauen + verworfen'!B366</f>
        <v>0</v>
      </c>
      <c r="C366" s="60">
        <f>'Sauen + verworfen'!C366</f>
        <v>0</v>
      </c>
      <c r="D366" s="60">
        <f>'Sauen + verworfen'!D366</f>
        <v>0</v>
      </c>
      <c r="E366" s="60">
        <f>'Sauen + verworfen'!E366</f>
        <v>0</v>
      </c>
      <c r="F366" s="51"/>
      <c r="G366" s="48" t="str">
        <f>'Sauen + verworfen'!G366</f>
        <v>FALSCH</v>
      </c>
      <c r="H366" s="52"/>
      <c r="I366" s="53"/>
    </row>
    <row r="367" spans="1:9" ht="15" customHeight="1" x14ac:dyDescent="0.3">
      <c r="A367" s="46"/>
      <c r="B367" s="60">
        <f>'Sauen + verworfen'!B367</f>
        <v>0</v>
      </c>
      <c r="C367" s="60">
        <f>'Sauen + verworfen'!C367</f>
        <v>0</v>
      </c>
      <c r="D367" s="60">
        <f>'Sauen + verworfen'!D367</f>
        <v>0</v>
      </c>
      <c r="E367" s="60">
        <f>'Sauen + verworfen'!E367</f>
        <v>0</v>
      </c>
      <c r="F367" s="51"/>
      <c r="G367" s="48" t="str">
        <f>'Sauen + verworfen'!G367</f>
        <v>FALSCH</v>
      </c>
      <c r="H367" s="54"/>
      <c r="I367" s="53"/>
    </row>
    <row r="368" spans="1:9" ht="15" customHeight="1" x14ac:dyDescent="0.3">
      <c r="A368" s="46"/>
      <c r="B368" s="60">
        <f>'Sauen + verworfen'!B368</f>
        <v>0</v>
      </c>
      <c r="C368" s="60">
        <f>'Sauen + verworfen'!C368</f>
        <v>0</v>
      </c>
      <c r="D368" s="60">
        <f>'Sauen + verworfen'!D368</f>
        <v>0</v>
      </c>
      <c r="E368" s="60">
        <f>'Sauen + verworfen'!E368</f>
        <v>0</v>
      </c>
      <c r="F368" s="51"/>
      <c r="G368" s="48" t="str">
        <f>'Sauen + verworfen'!G368</f>
        <v>FALSCH</v>
      </c>
      <c r="H368" s="54"/>
      <c r="I368" s="53"/>
    </row>
    <row r="369" spans="1:9" ht="15" customHeight="1" x14ac:dyDescent="0.3">
      <c r="A369" s="46"/>
      <c r="B369" s="60">
        <f>'Sauen + verworfen'!B369</f>
        <v>0</v>
      </c>
      <c r="C369" s="60">
        <f>'Sauen + verworfen'!C369</f>
        <v>0</v>
      </c>
      <c r="D369" s="60">
        <f>'Sauen + verworfen'!D369</f>
        <v>0</v>
      </c>
      <c r="E369" s="60">
        <f>'Sauen + verworfen'!E369</f>
        <v>0</v>
      </c>
      <c r="F369" s="51"/>
      <c r="G369" s="48" t="str">
        <f>'Sauen + verworfen'!G369</f>
        <v>FALSCH</v>
      </c>
      <c r="H369" s="54"/>
      <c r="I369" s="53"/>
    </row>
    <row r="370" spans="1:9" ht="15" customHeight="1" x14ac:dyDescent="0.3">
      <c r="A370" s="46"/>
      <c r="B370" s="60">
        <f>'Sauen + verworfen'!B370</f>
        <v>0</v>
      </c>
      <c r="C370" s="60">
        <f>'Sauen + verworfen'!C370</f>
        <v>0</v>
      </c>
      <c r="D370" s="60">
        <f>'Sauen + verworfen'!D370</f>
        <v>0</v>
      </c>
      <c r="E370" s="60">
        <f>'Sauen + verworfen'!E370</f>
        <v>0</v>
      </c>
      <c r="F370" s="51"/>
      <c r="G370" s="48" t="str">
        <f>'Sauen + verworfen'!G370</f>
        <v>FALSCH</v>
      </c>
      <c r="H370" s="54"/>
      <c r="I370" s="53"/>
    </row>
    <row r="371" spans="1:9" ht="15" customHeight="1" x14ac:dyDescent="0.3">
      <c r="A371" s="46"/>
      <c r="B371" s="60">
        <f>'Sauen + verworfen'!B371</f>
        <v>0</v>
      </c>
      <c r="C371" s="60">
        <f>'Sauen + verworfen'!C371</f>
        <v>0</v>
      </c>
      <c r="D371" s="60">
        <f>'Sauen + verworfen'!D371</f>
        <v>0</v>
      </c>
      <c r="E371" s="60">
        <f>'Sauen + verworfen'!E371</f>
        <v>0</v>
      </c>
      <c r="F371" s="51"/>
      <c r="G371" s="48" t="str">
        <f>'Sauen + verworfen'!G371</f>
        <v>FALSCH</v>
      </c>
      <c r="H371" s="54"/>
      <c r="I371" s="53"/>
    </row>
    <row r="372" spans="1:9" ht="15" customHeight="1" x14ac:dyDescent="0.3">
      <c r="A372" s="46"/>
      <c r="B372" s="60">
        <f>'Sauen + verworfen'!B372</f>
        <v>0</v>
      </c>
      <c r="C372" s="60">
        <f>'Sauen + verworfen'!C372</f>
        <v>0</v>
      </c>
      <c r="D372" s="60">
        <f>'Sauen + verworfen'!D372</f>
        <v>0</v>
      </c>
      <c r="E372" s="60">
        <f>'Sauen + verworfen'!E372</f>
        <v>0</v>
      </c>
      <c r="F372" s="51"/>
      <c r="G372" s="48" t="str">
        <f>'Sauen + verworfen'!G372</f>
        <v>FALSCH</v>
      </c>
      <c r="H372" s="54"/>
      <c r="I372" s="53"/>
    </row>
    <row r="373" spans="1:9" ht="15" customHeight="1" x14ac:dyDescent="0.3">
      <c r="A373" s="46"/>
      <c r="B373" s="60">
        <f>'Sauen + verworfen'!B373</f>
        <v>0</v>
      </c>
      <c r="C373" s="60">
        <f>'Sauen + verworfen'!C373</f>
        <v>0</v>
      </c>
      <c r="D373" s="60">
        <f>'Sauen + verworfen'!D373</f>
        <v>0</v>
      </c>
      <c r="E373" s="60">
        <f>'Sauen + verworfen'!E373</f>
        <v>0</v>
      </c>
      <c r="F373" s="54"/>
      <c r="G373" s="48" t="str">
        <f>'Sauen + verworfen'!G373</f>
        <v>FALSCH</v>
      </c>
      <c r="H373" s="55"/>
      <c r="I373" s="53"/>
    </row>
    <row r="374" spans="1:9" ht="15" customHeight="1" thickBot="1" x14ac:dyDescent="0.35">
      <c r="A374" s="56"/>
      <c r="B374" s="60">
        <f>'Sauen + verworfen'!B374</f>
        <v>0</v>
      </c>
      <c r="C374" s="60">
        <f>'Sauen + verworfen'!C374</f>
        <v>0</v>
      </c>
      <c r="D374" s="60">
        <f>'Sauen + verworfen'!D374</f>
        <v>0</v>
      </c>
      <c r="E374" s="60">
        <f>'Sauen + verworfen'!E374</f>
        <v>0</v>
      </c>
      <c r="F374" s="57"/>
      <c r="G374" s="48" t="str">
        <f>'Sauen + verworfen'!G374</f>
        <v>FALSCH</v>
      </c>
      <c r="H374" s="58"/>
      <c r="I374" s="59"/>
    </row>
    <row r="375" spans="1:9" ht="153.75" customHeight="1" thickBot="1" x14ac:dyDescent="0.35">
      <c r="A375" s="40" t="s">
        <v>243</v>
      </c>
      <c r="B375" s="41" t="s">
        <v>141</v>
      </c>
      <c r="C375" s="42" t="s">
        <v>135</v>
      </c>
      <c r="D375" s="42" t="s">
        <v>134</v>
      </c>
      <c r="E375" s="42" t="s">
        <v>222</v>
      </c>
      <c r="F375" s="42" t="s">
        <v>140</v>
      </c>
      <c r="G375" s="42" t="s">
        <v>139</v>
      </c>
      <c r="H375" s="42" t="s">
        <v>154</v>
      </c>
      <c r="I375" s="43"/>
    </row>
    <row r="376" spans="1:9" ht="15" customHeight="1" thickBot="1" x14ac:dyDescent="0.35">
      <c r="A376" s="46"/>
      <c r="B376" s="60">
        <f>'Sauen + verworfen'!B376</f>
        <v>0</v>
      </c>
      <c r="C376" s="60">
        <f>'Sauen + verworfen'!C376</f>
        <v>0</v>
      </c>
      <c r="D376" s="60">
        <f>'Sauen + verworfen'!D376</f>
        <v>0</v>
      </c>
      <c r="E376" s="60">
        <f>'Sauen + verworfen'!E376</f>
        <v>0</v>
      </c>
      <c r="F376" s="47" t="e">
        <f>ROUND('Klassen Schweine'!E1152,2)</f>
        <v>#DIV/0!</v>
      </c>
      <c r="G376" s="48" t="str">
        <f>'Sauen + verworfen'!G376</f>
        <v>FALSCH</v>
      </c>
      <c r="H376" s="49">
        <f>'Klassen Schweine'!D1152</f>
        <v>0</v>
      </c>
      <c r="I376" s="227">
        <f t="shared" si="4"/>
        <v>0</v>
      </c>
    </row>
    <row r="377" spans="1:9" ht="15" customHeight="1" x14ac:dyDescent="0.3">
      <c r="A377" s="46"/>
      <c r="B377" s="60">
        <f>'Sauen + verworfen'!B377</f>
        <v>0</v>
      </c>
      <c r="C377" s="60">
        <f>'Sauen + verworfen'!C377</f>
        <v>0</v>
      </c>
      <c r="D377" s="60">
        <f>'Sauen + verworfen'!D377</f>
        <v>0</v>
      </c>
      <c r="E377" s="60">
        <f>'Sauen + verworfen'!E377</f>
        <v>0</v>
      </c>
      <c r="F377" s="51"/>
      <c r="G377" s="48" t="str">
        <f>'Sauen + verworfen'!G377</f>
        <v>FALSCH</v>
      </c>
      <c r="H377" s="52"/>
      <c r="I377" s="53"/>
    </row>
    <row r="378" spans="1:9" ht="15" customHeight="1" x14ac:dyDescent="0.3">
      <c r="A378" s="46"/>
      <c r="B378" s="60">
        <f>'Sauen + verworfen'!B378</f>
        <v>0</v>
      </c>
      <c r="C378" s="60">
        <f>'Sauen + verworfen'!C378</f>
        <v>0</v>
      </c>
      <c r="D378" s="60">
        <f>'Sauen + verworfen'!D378</f>
        <v>0</v>
      </c>
      <c r="E378" s="60">
        <f>'Sauen + verworfen'!E378</f>
        <v>0</v>
      </c>
      <c r="F378" s="51"/>
      <c r="G378" s="48" t="str">
        <f>'Sauen + verworfen'!G378</f>
        <v>FALSCH</v>
      </c>
      <c r="H378" s="54"/>
      <c r="I378" s="53"/>
    </row>
    <row r="379" spans="1:9" ht="15" customHeight="1" x14ac:dyDescent="0.3">
      <c r="A379" s="46"/>
      <c r="B379" s="60">
        <f>'Sauen + verworfen'!B379</f>
        <v>0</v>
      </c>
      <c r="C379" s="60">
        <f>'Sauen + verworfen'!C379</f>
        <v>0</v>
      </c>
      <c r="D379" s="60">
        <f>'Sauen + verworfen'!D379</f>
        <v>0</v>
      </c>
      <c r="E379" s="60">
        <f>'Sauen + verworfen'!E379</f>
        <v>0</v>
      </c>
      <c r="F379" s="51"/>
      <c r="G379" s="48" t="str">
        <f>'Sauen + verworfen'!G379</f>
        <v>FALSCH</v>
      </c>
      <c r="H379" s="54"/>
      <c r="I379" s="53"/>
    </row>
    <row r="380" spans="1:9" ht="15" customHeight="1" x14ac:dyDescent="0.3">
      <c r="A380" s="46"/>
      <c r="B380" s="60">
        <f>'Sauen + verworfen'!B380</f>
        <v>0</v>
      </c>
      <c r="C380" s="60">
        <f>'Sauen + verworfen'!C380</f>
        <v>0</v>
      </c>
      <c r="D380" s="60">
        <f>'Sauen + verworfen'!D380</f>
        <v>0</v>
      </c>
      <c r="E380" s="60">
        <f>'Sauen + verworfen'!E380</f>
        <v>0</v>
      </c>
      <c r="F380" s="51"/>
      <c r="G380" s="48" t="str">
        <f>'Sauen + verworfen'!G380</f>
        <v>FALSCH</v>
      </c>
      <c r="H380" s="54"/>
      <c r="I380" s="53"/>
    </row>
    <row r="381" spans="1:9" ht="15" customHeight="1" x14ac:dyDescent="0.3">
      <c r="A381" s="46"/>
      <c r="B381" s="60">
        <f>'Sauen + verworfen'!B381</f>
        <v>0</v>
      </c>
      <c r="C381" s="60">
        <f>'Sauen + verworfen'!C381</f>
        <v>0</v>
      </c>
      <c r="D381" s="60">
        <f>'Sauen + verworfen'!D381</f>
        <v>0</v>
      </c>
      <c r="E381" s="60">
        <f>'Sauen + verworfen'!E381</f>
        <v>0</v>
      </c>
      <c r="F381" s="51"/>
      <c r="G381" s="48" t="str">
        <f>'Sauen + verworfen'!G381</f>
        <v>FALSCH</v>
      </c>
      <c r="H381" s="54"/>
      <c r="I381" s="53"/>
    </row>
    <row r="382" spans="1:9" ht="15" customHeight="1" x14ac:dyDescent="0.3">
      <c r="A382" s="46"/>
      <c r="B382" s="60">
        <f>'Sauen + verworfen'!B382</f>
        <v>0</v>
      </c>
      <c r="C382" s="60">
        <f>'Sauen + verworfen'!C382</f>
        <v>0</v>
      </c>
      <c r="D382" s="60">
        <f>'Sauen + verworfen'!D382</f>
        <v>0</v>
      </c>
      <c r="E382" s="60">
        <f>'Sauen + verworfen'!E382</f>
        <v>0</v>
      </c>
      <c r="F382" s="51"/>
      <c r="G382" s="48" t="str">
        <f>'Sauen + verworfen'!G382</f>
        <v>FALSCH</v>
      </c>
      <c r="H382" s="54"/>
      <c r="I382" s="53"/>
    </row>
    <row r="383" spans="1:9" ht="15" customHeight="1" x14ac:dyDescent="0.3">
      <c r="A383" s="46"/>
      <c r="B383" s="60">
        <f>'Sauen + verworfen'!B383</f>
        <v>0</v>
      </c>
      <c r="C383" s="60">
        <f>'Sauen + verworfen'!C383</f>
        <v>0</v>
      </c>
      <c r="D383" s="60">
        <f>'Sauen + verworfen'!D383</f>
        <v>0</v>
      </c>
      <c r="E383" s="60">
        <f>'Sauen + verworfen'!E383</f>
        <v>0</v>
      </c>
      <c r="F383" s="51"/>
      <c r="G383" s="48" t="str">
        <f>'Sauen + verworfen'!G383</f>
        <v>FALSCH</v>
      </c>
      <c r="H383" s="54"/>
      <c r="I383" s="53"/>
    </row>
    <row r="384" spans="1:9" ht="15" customHeight="1" x14ac:dyDescent="0.3">
      <c r="A384" s="46"/>
      <c r="B384" s="60">
        <f>'Sauen + verworfen'!B384</f>
        <v>0</v>
      </c>
      <c r="C384" s="60">
        <f>'Sauen + verworfen'!C384</f>
        <v>0</v>
      </c>
      <c r="D384" s="60">
        <f>'Sauen + verworfen'!D384</f>
        <v>0</v>
      </c>
      <c r="E384" s="60">
        <f>'Sauen + verworfen'!E384</f>
        <v>0</v>
      </c>
      <c r="F384" s="51"/>
      <c r="G384" s="48" t="str">
        <f>'Sauen + verworfen'!G384</f>
        <v>FALSCH</v>
      </c>
      <c r="H384" s="54"/>
      <c r="I384" s="53"/>
    </row>
    <row r="385" spans="1:9" ht="15" customHeight="1" thickBot="1" x14ac:dyDescent="0.35">
      <c r="A385" s="46"/>
      <c r="B385" s="60">
        <f>'Sauen + verworfen'!B385</f>
        <v>0</v>
      </c>
      <c r="C385" s="60">
        <f>'Sauen + verworfen'!C385</f>
        <v>0</v>
      </c>
      <c r="D385" s="60">
        <f>'Sauen + verworfen'!D385</f>
        <v>0</v>
      </c>
      <c r="E385" s="60">
        <f>'Sauen + verworfen'!E385</f>
        <v>0</v>
      </c>
      <c r="F385" s="51"/>
      <c r="G385" s="48" t="str">
        <f>'Sauen + verworfen'!G385</f>
        <v>FALSCH</v>
      </c>
      <c r="H385" s="54"/>
      <c r="I385" s="59"/>
    </row>
    <row r="386" spans="1:9" ht="135" customHeight="1" thickBot="1" x14ac:dyDescent="0.35">
      <c r="A386" s="40" t="s">
        <v>244</v>
      </c>
      <c r="B386" s="41" t="s">
        <v>141</v>
      </c>
      <c r="C386" s="42" t="s">
        <v>135</v>
      </c>
      <c r="D386" s="42" t="s">
        <v>134</v>
      </c>
      <c r="E386" s="42" t="s">
        <v>222</v>
      </c>
      <c r="F386" s="42" t="s">
        <v>140</v>
      </c>
      <c r="G386" s="42" t="s">
        <v>139</v>
      </c>
      <c r="H386" s="42" t="s">
        <v>154</v>
      </c>
      <c r="I386" s="43"/>
    </row>
    <row r="387" spans="1:9" ht="15" customHeight="1" thickBot="1" x14ac:dyDescent="0.35">
      <c r="A387" s="46"/>
      <c r="B387" s="60">
        <f>'Sauen + verworfen'!B387</f>
        <v>0</v>
      </c>
      <c r="C387" s="60">
        <f>'Sauen + verworfen'!C387</f>
        <v>0</v>
      </c>
      <c r="D387" s="60">
        <f>'Sauen + verworfen'!D387</f>
        <v>0</v>
      </c>
      <c r="E387" s="60">
        <f>'Sauen + verworfen'!E387</f>
        <v>0</v>
      </c>
      <c r="F387" s="47" t="e">
        <f>ROUND('Klassen Schweine'!E1184,2)</f>
        <v>#DIV/0!</v>
      </c>
      <c r="G387" s="48" t="str">
        <f>'Sauen + verworfen'!G387</f>
        <v>FALSCH</v>
      </c>
      <c r="H387" s="49">
        <f>'Klassen Schweine'!D1184</f>
        <v>0</v>
      </c>
      <c r="I387" s="227">
        <f t="shared" si="4"/>
        <v>0</v>
      </c>
    </row>
    <row r="388" spans="1:9" ht="15" customHeight="1" x14ac:dyDescent="0.3">
      <c r="A388" s="46"/>
      <c r="B388" s="60">
        <f>'Sauen + verworfen'!B388</f>
        <v>0</v>
      </c>
      <c r="C388" s="60">
        <f>'Sauen + verworfen'!C388</f>
        <v>0</v>
      </c>
      <c r="D388" s="60">
        <f>'Sauen + verworfen'!D388</f>
        <v>0</v>
      </c>
      <c r="E388" s="60">
        <f>'Sauen + verworfen'!E388</f>
        <v>0</v>
      </c>
      <c r="F388" s="51"/>
      <c r="G388" s="48" t="str">
        <f>'Sauen + verworfen'!G387</f>
        <v>FALSCH</v>
      </c>
      <c r="H388" s="52"/>
      <c r="I388" s="53"/>
    </row>
    <row r="389" spans="1:9" ht="15" customHeight="1" x14ac:dyDescent="0.3">
      <c r="A389" s="46"/>
      <c r="B389" s="60">
        <f>'Sauen + verworfen'!B389</f>
        <v>0</v>
      </c>
      <c r="C389" s="60">
        <f>'Sauen + verworfen'!C389</f>
        <v>0</v>
      </c>
      <c r="D389" s="60">
        <f>'Sauen + verworfen'!D389</f>
        <v>0</v>
      </c>
      <c r="E389" s="60">
        <f>'Sauen + verworfen'!E389</f>
        <v>0</v>
      </c>
      <c r="F389" s="51"/>
      <c r="G389" s="48" t="str">
        <f>'Sauen + verworfen'!G388</f>
        <v>FALSCH</v>
      </c>
      <c r="H389" s="54"/>
      <c r="I389" s="53"/>
    </row>
    <row r="390" spans="1:9" ht="15" customHeight="1" x14ac:dyDescent="0.3">
      <c r="A390" s="46"/>
      <c r="B390" s="60">
        <f>'Sauen + verworfen'!B390</f>
        <v>0</v>
      </c>
      <c r="C390" s="60">
        <f>'Sauen + verworfen'!C390</f>
        <v>0</v>
      </c>
      <c r="D390" s="60">
        <f>'Sauen + verworfen'!D390</f>
        <v>0</v>
      </c>
      <c r="E390" s="60">
        <f>'Sauen + verworfen'!E390</f>
        <v>0</v>
      </c>
      <c r="F390" s="51"/>
      <c r="G390" s="48" t="str">
        <f>'Sauen + verworfen'!G389</f>
        <v>FALSCH</v>
      </c>
      <c r="H390" s="54"/>
      <c r="I390" s="53"/>
    </row>
    <row r="391" spans="1:9" ht="15" customHeight="1" x14ac:dyDescent="0.3">
      <c r="A391" s="46"/>
      <c r="B391" s="60">
        <f>'Sauen + verworfen'!B391</f>
        <v>0</v>
      </c>
      <c r="C391" s="60">
        <f>'Sauen + verworfen'!C391</f>
        <v>0</v>
      </c>
      <c r="D391" s="60">
        <f>'Sauen + verworfen'!D391</f>
        <v>0</v>
      </c>
      <c r="E391" s="60">
        <f>'Sauen + verworfen'!E391</f>
        <v>0</v>
      </c>
      <c r="F391" s="51"/>
      <c r="G391" s="48" t="str">
        <f>'Sauen + verworfen'!G390</f>
        <v>FALSCH</v>
      </c>
      <c r="H391" s="54"/>
      <c r="I391" s="53"/>
    </row>
    <row r="392" spans="1:9" ht="15" customHeight="1" x14ac:dyDescent="0.3">
      <c r="A392" s="46"/>
      <c r="B392" s="60">
        <f>'Sauen + verworfen'!B392</f>
        <v>0</v>
      </c>
      <c r="C392" s="60">
        <f>'Sauen + verworfen'!C392</f>
        <v>0</v>
      </c>
      <c r="D392" s="60">
        <f>'Sauen + verworfen'!D392</f>
        <v>0</v>
      </c>
      <c r="E392" s="60">
        <f>'Sauen + verworfen'!E392</f>
        <v>0</v>
      </c>
      <c r="F392" s="51"/>
      <c r="G392" s="48" t="str">
        <f>'Sauen + verworfen'!G391</f>
        <v>FALSCH</v>
      </c>
      <c r="H392" s="54"/>
      <c r="I392" s="53"/>
    </row>
    <row r="393" spans="1:9" ht="15" customHeight="1" x14ac:dyDescent="0.3">
      <c r="A393" s="46"/>
      <c r="B393" s="60">
        <f>'Sauen + verworfen'!B393</f>
        <v>0</v>
      </c>
      <c r="C393" s="60">
        <f>'Sauen + verworfen'!C393</f>
        <v>0</v>
      </c>
      <c r="D393" s="60">
        <f>'Sauen + verworfen'!D393</f>
        <v>0</v>
      </c>
      <c r="E393" s="60">
        <f>'Sauen + verworfen'!E393</f>
        <v>0</v>
      </c>
      <c r="F393" s="51"/>
      <c r="G393" s="48" t="str">
        <f>'Sauen + verworfen'!G392</f>
        <v>FALSCH</v>
      </c>
      <c r="H393" s="54"/>
      <c r="I393" s="53"/>
    </row>
    <row r="394" spans="1:9" ht="15" customHeight="1" x14ac:dyDescent="0.3">
      <c r="A394" s="46"/>
      <c r="B394" s="60">
        <f>'Sauen + verworfen'!B394</f>
        <v>0</v>
      </c>
      <c r="C394" s="60">
        <f>'Sauen + verworfen'!C394</f>
        <v>0</v>
      </c>
      <c r="D394" s="60">
        <f>'Sauen + verworfen'!D394</f>
        <v>0</v>
      </c>
      <c r="E394" s="60">
        <f>'Sauen + verworfen'!E394</f>
        <v>0</v>
      </c>
      <c r="F394" s="51"/>
      <c r="G394" s="48" t="str">
        <f>'Sauen + verworfen'!G393</f>
        <v>FALSCH</v>
      </c>
      <c r="H394" s="54"/>
      <c r="I394" s="53"/>
    </row>
    <row r="395" spans="1:9" ht="15" customHeight="1" x14ac:dyDescent="0.3">
      <c r="A395" s="46"/>
      <c r="B395" s="60">
        <f>'Sauen + verworfen'!B395</f>
        <v>0</v>
      </c>
      <c r="C395" s="60">
        <f>'Sauen + verworfen'!C395</f>
        <v>0</v>
      </c>
      <c r="D395" s="60">
        <f>'Sauen + verworfen'!D395</f>
        <v>0</v>
      </c>
      <c r="E395" s="60">
        <f>'Sauen + verworfen'!E395</f>
        <v>0</v>
      </c>
      <c r="F395" s="54"/>
      <c r="G395" s="48" t="str">
        <f>'Sauen + verworfen'!G394</f>
        <v>FALSCH</v>
      </c>
      <c r="H395" s="55"/>
      <c r="I395" s="53"/>
    </row>
    <row r="396" spans="1:9" ht="15" customHeight="1" thickBot="1" x14ac:dyDescent="0.35">
      <c r="A396" s="56"/>
      <c r="B396" s="60">
        <f>'Sauen + verworfen'!B396</f>
        <v>0</v>
      </c>
      <c r="C396" s="60">
        <f>'Sauen + verworfen'!C396</f>
        <v>0</v>
      </c>
      <c r="D396" s="60">
        <f>'Sauen + verworfen'!D396</f>
        <v>0</v>
      </c>
      <c r="E396" s="60">
        <f>'Sauen + verworfen'!E396</f>
        <v>0</v>
      </c>
      <c r="F396" s="57"/>
      <c r="G396" s="48" t="str">
        <f>'Sauen + verworfen'!G395</f>
        <v>FALSCH</v>
      </c>
      <c r="H396" s="58"/>
      <c r="I396" s="59"/>
    </row>
    <row r="397" spans="1:9" ht="116.25" customHeight="1" thickBot="1" x14ac:dyDescent="0.35">
      <c r="A397" s="40" t="s">
        <v>245</v>
      </c>
      <c r="B397" s="41" t="s">
        <v>141</v>
      </c>
      <c r="C397" s="42" t="s">
        <v>135</v>
      </c>
      <c r="D397" s="42" t="s">
        <v>134</v>
      </c>
      <c r="E397" s="42" t="s">
        <v>222</v>
      </c>
      <c r="F397" s="42" t="s">
        <v>140</v>
      </c>
      <c r="G397" s="42" t="s">
        <v>139</v>
      </c>
      <c r="H397" s="42" t="s">
        <v>154</v>
      </c>
      <c r="I397" s="43"/>
    </row>
    <row r="398" spans="1:9" ht="15" customHeight="1" thickBot="1" x14ac:dyDescent="0.35">
      <c r="A398" s="46"/>
      <c r="B398" s="60">
        <f>'Sauen + verworfen'!B398</f>
        <v>0</v>
      </c>
      <c r="C398" s="60">
        <f>'Sauen + verworfen'!C398</f>
        <v>0</v>
      </c>
      <c r="D398" s="60">
        <f>'Sauen + verworfen'!D398</f>
        <v>0</v>
      </c>
      <c r="E398" s="60">
        <f>'Sauen + verworfen'!E398</f>
        <v>0</v>
      </c>
      <c r="F398" s="47" t="e">
        <f>ROUND('Klassen Schweine'!E1216,2)</f>
        <v>#DIV/0!</v>
      </c>
      <c r="G398" s="48" t="str">
        <f>'Sauen + verworfen'!G398</f>
        <v>FALSCH</v>
      </c>
      <c r="H398" s="49">
        <f>'Klassen Schweine'!D1216</f>
        <v>0</v>
      </c>
      <c r="I398" s="227">
        <f t="shared" ref="I398:I420" si="5">SUM(E398:E407)
- IF(C398="Sauen",E398,0) - IF(C398="Sauen M",E398,0)
- IF(C399="Sauen",E399,0) - IF(C399="Sauen M",E399,0)
- IF(C400="Sauen",E400,0) - IF(C400="Sauen M",E400,0)
- IF(C401="Sauen",E401,0) - IF(C401="Sauen M",E401,0)
- IF(C402="Sauen",E402,0) - IF(C402="Sauen M",E402,0)
- IF(C403="Sauen",E403,0) - IF(C403="Sauen M",E403,0)
- IF(C404="Sauen",E404,0) - IF(C404="Sauen M",E404,0)
- IF(C405="Sauen",E405,0) - IF(C405="Sauen M",E405,0)
- IF(C406="Sauen",E406,0) - IF(C406="Sauen M",E406,0)
- IF(C407="Sauen",E407,0) - IF(C407="Sauen M",E407,0)
- SUM(
  IF(C398="Schwein verworfen",E398,
  IF(C399="Schwein verworfen",E399,
  IF(C400="Schwein verworfen",E400,
  IF(C401="Schwein verworfen",E401,
  IF(C402="Schwein verworfen",E402,
  IF(C403="Schwein verworfen",E403,
  IF(C404="Schwein verworfen",E404,
  IF(C405="Schwein verworfen",E405,
  IF(C406="Schwein verworfen",E406,
  IF(C407="Schwein verworfen",E407,0)))))))))))</f>
        <v>0</v>
      </c>
    </row>
    <row r="399" spans="1:9" ht="15" customHeight="1" x14ac:dyDescent="0.3">
      <c r="A399" s="46"/>
      <c r="B399" s="60">
        <f>'Sauen + verworfen'!B399</f>
        <v>0</v>
      </c>
      <c r="C399" s="60">
        <f>'Sauen + verworfen'!C399</f>
        <v>0</v>
      </c>
      <c r="D399" s="60">
        <f>'Sauen + verworfen'!D399</f>
        <v>0</v>
      </c>
      <c r="E399" s="60">
        <f>'Sauen + verworfen'!E399</f>
        <v>0</v>
      </c>
      <c r="F399" s="51"/>
      <c r="G399" s="48" t="str">
        <f>'Sauen + verworfen'!G398</f>
        <v>FALSCH</v>
      </c>
      <c r="H399" s="52"/>
      <c r="I399" s="53"/>
    </row>
    <row r="400" spans="1:9" ht="15" customHeight="1" x14ac:dyDescent="0.3">
      <c r="A400" s="46"/>
      <c r="B400" s="60">
        <f>'Sauen + verworfen'!B400</f>
        <v>0</v>
      </c>
      <c r="C400" s="60">
        <f>'Sauen + verworfen'!C400</f>
        <v>0</v>
      </c>
      <c r="D400" s="60">
        <f>'Sauen + verworfen'!D400</f>
        <v>0</v>
      </c>
      <c r="E400" s="60">
        <f>'Sauen + verworfen'!E400</f>
        <v>0</v>
      </c>
      <c r="F400" s="51"/>
      <c r="G400" s="48" t="str">
        <f>'Sauen + verworfen'!G399</f>
        <v>FALSCH</v>
      </c>
      <c r="H400" s="54"/>
      <c r="I400" s="53"/>
    </row>
    <row r="401" spans="1:9" ht="15" customHeight="1" x14ac:dyDescent="0.3">
      <c r="A401" s="46"/>
      <c r="B401" s="60">
        <f>'Sauen + verworfen'!B401</f>
        <v>0</v>
      </c>
      <c r="C401" s="60">
        <f>'Sauen + verworfen'!C401</f>
        <v>0</v>
      </c>
      <c r="D401" s="60">
        <f>'Sauen + verworfen'!D401</f>
        <v>0</v>
      </c>
      <c r="E401" s="60">
        <f>'Sauen + verworfen'!E401</f>
        <v>0</v>
      </c>
      <c r="F401" s="51"/>
      <c r="G401" s="48" t="str">
        <f>'Sauen + verworfen'!G400</f>
        <v>FALSCH</v>
      </c>
      <c r="H401" s="54"/>
      <c r="I401" s="53"/>
    </row>
    <row r="402" spans="1:9" ht="15" customHeight="1" x14ac:dyDescent="0.3">
      <c r="A402" s="46"/>
      <c r="B402" s="60">
        <f>'Sauen + verworfen'!B402</f>
        <v>0</v>
      </c>
      <c r="C402" s="60">
        <f>'Sauen + verworfen'!C402</f>
        <v>0</v>
      </c>
      <c r="D402" s="60">
        <f>'Sauen + verworfen'!D402</f>
        <v>0</v>
      </c>
      <c r="E402" s="60">
        <f>'Sauen + verworfen'!E402</f>
        <v>0</v>
      </c>
      <c r="F402" s="51"/>
      <c r="G402" s="48" t="str">
        <f>'Sauen + verworfen'!G401</f>
        <v>FALSCH</v>
      </c>
      <c r="H402" s="54"/>
      <c r="I402" s="53"/>
    </row>
    <row r="403" spans="1:9" ht="15" customHeight="1" x14ac:dyDescent="0.3">
      <c r="A403" s="46"/>
      <c r="B403" s="60">
        <f>'Sauen + verworfen'!B403</f>
        <v>0</v>
      </c>
      <c r="C403" s="60">
        <f>'Sauen + verworfen'!C403</f>
        <v>0</v>
      </c>
      <c r="D403" s="60">
        <f>'Sauen + verworfen'!D403</f>
        <v>0</v>
      </c>
      <c r="E403" s="60">
        <f>'Sauen + verworfen'!E403</f>
        <v>0</v>
      </c>
      <c r="F403" s="51"/>
      <c r="G403" s="48" t="str">
        <f>'Sauen + verworfen'!G402</f>
        <v>FALSCH</v>
      </c>
      <c r="H403" s="54"/>
      <c r="I403" s="53"/>
    </row>
    <row r="404" spans="1:9" ht="15" customHeight="1" x14ac:dyDescent="0.3">
      <c r="A404" s="46"/>
      <c r="B404" s="60">
        <f>'Sauen + verworfen'!B404</f>
        <v>0</v>
      </c>
      <c r="C404" s="60">
        <f>'Sauen + verworfen'!C404</f>
        <v>0</v>
      </c>
      <c r="D404" s="60">
        <f>'Sauen + verworfen'!D404</f>
        <v>0</v>
      </c>
      <c r="E404" s="60">
        <f>'Sauen + verworfen'!E404</f>
        <v>0</v>
      </c>
      <c r="F404" s="51"/>
      <c r="G404" s="48" t="str">
        <f>'Sauen + verworfen'!G403</f>
        <v>FALSCH</v>
      </c>
      <c r="H404" s="54"/>
      <c r="I404" s="53"/>
    </row>
    <row r="405" spans="1:9" ht="15" customHeight="1" x14ac:dyDescent="0.3">
      <c r="A405" s="46"/>
      <c r="B405" s="60">
        <f>'Sauen + verworfen'!B405</f>
        <v>0</v>
      </c>
      <c r="C405" s="60">
        <f>'Sauen + verworfen'!C405</f>
        <v>0</v>
      </c>
      <c r="D405" s="60">
        <f>'Sauen + verworfen'!D405</f>
        <v>0</v>
      </c>
      <c r="E405" s="60">
        <f>'Sauen + verworfen'!E405</f>
        <v>0</v>
      </c>
      <c r="F405" s="51"/>
      <c r="G405" s="48" t="str">
        <f>'Sauen + verworfen'!G404</f>
        <v>FALSCH</v>
      </c>
      <c r="H405" s="54"/>
      <c r="I405" s="53"/>
    </row>
    <row r="406" spans="1:9" ht="15" customHeight="1" x14ac:dyDescent="0.3">
      <c r="A406" s="46"/>
      <c r="B406" s="60">
        <f>'Sauen + verworfen'!B406</f>
        <v>0</v>
      </c>
      <c r="C406" s="60">
        <f>'Sauen + verworfen'!C406</f>
        <v>0</v>
      </c>
      <c r="D406" s="60">
        <f>'Sauen + verworfen'!D406</f>
        <v>0</v>
      </c>
      <c r="E406" s="60">
        <f>'Sauen + verworfen'!E406</f>
        <v>0</v>
      </c>
      <c r="F406" s="54"/>
      <c r="G406" s="48" t="str">
        <f>'Sauen + verworfen'!G405</f>
        <v>FALSCH</v>
      </c>
      <c r="H406" s="55"/>
      <c r="I406" s="53"/>
    </row>
    <row r="407" spans="1:9" ht="15" customHeight="1" thickBot="1" x14ac:dyDescent="0.35">
      <c r="A407" s="56"/>
      <c r="B407" s="60">
        <f>'Sauen + verworfen'!B407</f>
        <v>0</v>
      </c>
      <c r="C407" s="60">
        <f>'Sauen + verworfen'!C407</f>
        <v>0</v>
      </c>
      <c r="D407" s="60">
        <f>'Sauen + verworfen'!D407</f>
        <v>0</v>
      </c>
      <c r="E407" s="60">
        <f>'Sauen + verworfen'!E407</f>
        <v>0</v>
      </c>
      <c r="F407" s="57"/>
      <c r="G407" s="48" t="str">
        <f>'Sauen + verworfen'!G406</f>
        <v>FALSCH</v>
      </c>
      <c r="H407" s="58"/>
      <c r="I407" s="59"/>
    </row>
    <row r="408" spans="1:9" ht="150" customHeight="1" thickBot="1" x14ac:dyDescent="0.35">
      <c r="A408" s="40" t="s">
        <v>246</v>
      </c>
      <c r="B408" s="41" t="s">
        <v>141</v>
      </c>
      <c r="C408" s="42" t="s">
        <v>135</v>
      </c>
      <c r="D408" s="42" t="s">
        <v>134</v>
      </c>
      <c r="E408" s="42" t="s">
        <v>222</v>
      </c>
      <c r="F408" s="42" t="s">
        <v>140</v>
      </c>
      <c r="G408" s="42" t="s">
        <v>139</v>
      </c>
      <c r="H408" s="42" t="s">
        <v>154</v>
      </c>
      <c r="I408" s="43"/>
    </row>
    <row r="409" spans="1:9" ht="15" customHeight="1" thickBot="1" x14ac:dyDescent="0.35">
      <c r="A409" s="46"/>
      <c r="B409" s="60">
        <f>'Sauen + verworfen'!B409</f>
        <v>0</v>
      </c>
      <c r="C409" s="60">
        <f>'Sauen + verworfen'!C409</f>
        <v>0</v>
      </c>
      <c r="D409" s="60">
        <f>'Sauen + verworfen'!D409</f>
        <v>0</v>
      </c>
      <c r="E409" s="60">
        <f>'Sauen + verworfen'!E409</f>
        <v>0</v>
      </c>
      <c r="F409" s="47" t="e">
        <f>ROUND('Klassen Schweine'!E1248,2)</f>
        <v>#DIV/0!</v>
      </c>
      <c r="G409" s="48" t="str">
        <f>'Sauen + verworfen'!G409</f>
        <v>FALSCH</v>
      </c>
      <c r="H409" s="49">
        <f>'Klassen Schweine'!D1248</f>
        <v>0</v>
      </c>
      <c r="I409" s="227">
        <f t="shared" si="5"/>
        <v>0</v>
      </c>
    </row>
    <row r="410" spans="1:9" ht="15" customHeight="1" x14ac:dyDescent="0.3">
      <c r="A410" s="46"/>
      <c r="B410" s="60">
        <f>'Sauen + verworfen'!B410</f>
        <v>0</v>
      </c>
      <c r="C410" s="60">
        <f>'Sauen + verworfen'!C410</f>
        <v>0</v>
      </c>
      <c r="D410" s="60">
        <f>'Sauen + verworfen'!D410</f>
        <v>0</v>
      </c>
      <c r="E410" s="60">
        <f>'Sauen + verworfen'!E410</f>
        <v>0</v>
      </c>
      <c r="F410" s="51"/>
      <c r="G410" s="48" t="str">
        <f>'Sauen + verworfen'!G409</f>
        <v>FALSCH</v>
      </c>
      <c r="H410" s="52"/>
      <c r="I410" s="53"/>
    </row>
    <row r="411" spans="1:9" ht="15" customHeight="1" x14ac:dyDescent="0.3">
      <c r="A411" s="46"/>
      <c r="B411" s="60">
        <f>'Sauen + verworfen'!B411</f>
        <v>0</v>
      </c>
      <c r="C411" s="60">
        <f>'Sauen + verworfen'!C411</f>
        <v>0</v>
      </c>
      <c r="D411" s="60">
        <f>'Sauen + verworfen'!D411</f>
        <v>0</v>
      </c>
      <c r="E411" s="60">
        <f>'Sauen + verworfen'!E411</f>
        <v>0</v>
      </c>
      <c r="F411" s="51"/>
      <c r="G411" s="48" t="str">
        <f>'Sauen + verworfen'!G410</f>
        <v>FALSCH</v>
      </c>
      <c r="H411" s="54"/>
      <c r="I411" s="53"/>
    </row>
    <row r="412" spans="1:9" ht="15" customHeight="1" x14ac:dyDescent="0.3">
      <c r="A412" s="46"/>
      <c r="B412" s="60">
        <f>'Sauen + verworfen'!B412</f>
        <v>0</v>
      </c>
      <c r="C412" s="60">
        <f>'Sauen + verworfen'!C412</f>
        <v>0</v>
      </c>
      <c r="D412" s="60">
        <f>'Sauen + verworfen'!D412</f>
        <v>0</v>
      </c>
      <c r="E412" s="60">
        <f>'Sauen + verworfen'!E412</f>
        <v>0</v>
      </c>
      <c r="F412" s="51"/>
      <c r="G412" s="48" t="str">
        <f>'Sauen + verworfen'!G411</f>
        <v>FALSCH</v>
      </c>
      <c r="H412" s="54"/>
      <c r="I412" s="53"/>
    </row>
    <row r="413" spans="1:9" ht="15" customHeight="1" x14ac:dyDescent="0.3">
      <c r="A413" s="46"/>
      <c r="B413" s="60">
        <f>'Sauen + verworfen'!B413</f>
        <v>0</v>
      </c>
      <c r="C413" s="60">
        <f>'Sauen + verworfen'!C413</f>
        <v>0</v>
      </c>
      <c r="D413" s="60">
        <f>'Sauen + verworfen'!D413</f>
        <v>0</v>
      </c>
      <c r="E413" s="60">
        <f>'Sauen + verworfen'!E413</f>
        <v>0</v>
      </c>
      <c r="F413" s="51"/>
      <c r="G413" s="48" t="str">
        <f>'Sauen + verworfen'!G412</f>
        <v>FALSCH</v>
      </c>
      <c r="H413" s="54"/>
      <c r="I413" s="53"/>
    </row>
    <row r="414" spans="1:9" ht="15" customHeight="1" x14ac:dyDescent="0.3">
      <c r="A414" s="46"/>
      <c r="B414" s="60">
        <f>'Sauen + verworfen'!B414</f>
        <v>0</v>
      </c>
      <c r="C414" s="60">
        <f>'Sauen + verworfen'!C414</f>
        <v>0</v>
      </c>
      <c r="D414" s="60">
        <f>'Sauen + verworfen'!D414</f>
        <v>0</v>
      </c>
      <c r="E414" s="60">
        <f>'Sauen + verworfen'!E414</f>
        <v>0</v>
      </c>
      <c r="F414" s="51"/>
      <c r="G414" s="48" t="str">
        <f>'Sauen + verworfen'!G413</f>
        <v>FALSCH</v>
      </c>
      <c r="H414" s="54"/>
      <c r="I414" s="53"/>
    </row>
    <row r="415" spans="1:9" ht="15" customHeight="1" x14ac:dyDescent="0.3">
      <c r="A415" s="46"/>
      <c r="B415" s="60">
        <f>'Sauen + verworfen'!B415</f>
        <v>0</v>
      </c>
      <c r="C415" s="60">
        <f>'Sauen + verworfen'!C415</f>
        <v>0</v>
      </c>
      <c r="D415" s="60">
        <f>'Sauen + verworfen'!D415</f>
        <v>0</v>
      </c>
      <c r="E415" s="60">
        <f>'Sauen + verworfen'!E415</f>
        <v>0</v>
      </c>
      <c r="F415" s="51"/>
      <c r="G415" s="48" t="str">
        <f>'Sauen + verworfen'!G414</f>
        <v>FALSCH</v>
      </c>
      <c r="H415" s="54"/>
      <c r="I415" s="53"/>
    </row>
    <row r="416" spans="1:9" ht="15" customHeight="1" x14ac:dyDescent="0.3">
      <c r="A416" s="46"/>
      <c r="B416" s="60">
        <f>'Sauen + verworfen'!B416</f>
        <v>0</v>
      </c>
      <c r="C416" s="60">
        <f>'Sauen + verworfen'!C416</f>
        <v>0</v>
      </c>
      <c r="D416" s="60">
        <f>'Sauen + verworfen'!D416</f>
        <v>0</v>
      </c>
      <c r="E416" s="60">
        <f>'Sauen + verworfen'!E416</f>
        <v>0</v>
      </c>
      <c r="F416" s="51"/>
      <c r="G416" s="48" t="str">
        <f>'Sauen + verworfen'!G415</f>
        <v>FALSCH</v>
      </c>
      <c r="H416" s="54"/>
      <c r="I416" s="53"/>
    </row>
    <row r="417" spans="1:9" ht="15" customHeight="1" x14ac:dyDescent="0.3">
      <c r="A417" s="46"/>
      <c r="B417" s="60">
        <f>'Sauen + verworfen'!B417</f>
        <v>0</v>
      </c>
      <c r="C417" s="60">
        <f>'Sauen + verworfen'!C417</f>
        <v>0</v>
      </c>
      <c r="D417" s="60">
        <f>'Sauen + verworfen'!D417</f>
        <v>0</v>
      </c>
      <c r="E417" s="60">
        <f>'Sauen + verworfen'!E417</f>
        <v>0</v>
      </c>
      <c r="F417" s="54"/>
      <c r="G417" s="48" t="str">
        <f>'Sauen + verworfen'!G416</f>
        <v>FALSCH</v>
      </c>
      <c r="H417" s="55"/>
      <c r="I417" s="53"/>
    </row>
    <row r="418" spans="1:9" ht="15" customHeight="1" thickBot="1" x14ac:dyDescent="0.35">
      <c r="A418" s="56"/>
      <c r="B418" s="60">
        <f>'Sauen + verworfen'!B418</f>
        <v>0</v>
      </c>
      <c r="C418" s="60">
        <f>'Sauen + verworfen'!C418</f>
        <v>0</v>
      </c>
      <c r="D418" s="60">
        <f>'Sauen + verworfen'!D418</f>
        <v>0</v>
      </c>
      <c r="E418" s="60">
        <f>'Sauen + verworfen'!E418</f>
        <v>0</v>
      </c>
      <c r="F418" s="57"/>
      <c r="G418" s="48" t="str">
        <f>'Sauen + verworfen'!G417</f>
        <v>FALSCH</v>
      </c>
      <c r="H418" s="58"/>
      <c r="I418" s="59"/>
    </row>
    <row r="419" spans="1:9" ht="90" customHeight="1" thickBot="1" x14ac:dyDescent="0.35">
      <c r="A419" s="40" t="s">
        <v>247</v>
      </c>
      <c r="B419" s="41" t="s">
        <v>141</v>
      </c>
      <c r="C419" s="42" t="s">
        <v>135</v>
      </c>
      <c r="D419" s="42" t="s">
        <v>134</v>
      </c>
      <c r="E419" s="42" t="s">
        <v>222</v>
      </c>
      <c r="F419" s="42" t="s">
        <v>140</v>
      </c>
      <c r="G419" s="42" t="s">
        <v>139</v>
      </c>
      <c r="H419" s="42" t="s">
        <v>154</v>
      </c>
      <c r="I419" s="43"/>
    </row>
    <row r="420" spans="1:9" ht="15" customHeight="1" thickBot="1" x14ac:dyDescent="0.35">
      <c r="A420" s="46"/>
      <c r="B420" s="60">
        <f>'Sauen + verworfen'!B420</f>
        <v>0</v>
      </c>
      <c r="C420" s="60">
        <f>'Sauen + verworfen'!C420</f>
        <v>0</v>
      </c>
      <c r="D420" s="60">
        <f>'Sauen + verworfen'!D420</f>
        <v>0</v>
      </c>
      <c r="E420" s="60">
        <f>'Sauen + verworfen'!E420</f>
        <v>0</v>
      </c>
      <c r="F420" s="47" t="e">
        <f>ROUND('Klassen Schweine'!E1280,2)</f>
        <v>#DIV/0!</v>
      </c>
      <c r="G420" s="48" t="str">
        <f>'Sauen + verworfen'!G420</f>
        <v>FALSCH</v>
      </c>
      <c r="H420" s="49">
        <f>'Klassen Schweine'!D1280</f>
        <v>0</v>
      </c>
      <c r="I420" s="227">
        <f t="shared" si="5"/>
        <v>0</v>
      </c>
    </row>
    <row r="421" spans="1:9" ht="15" customHeight="1" x14ac:dyDescent="0.3">
      <c r="A421" s="46"/>
      <c r="B421" s="60">
        <f>'Sauen + verworfen'!B421</f>
        <v>0</v>
      </c>
      <c r="C421" s="60">
        <f>'Sauen + verworfen'!C421</f>
        <v>0</v>
      </c>
      <c r="D421" s="60">
        <f>'Sauen + verworfen'!D421</f>
        <v>0</v>
      </c>
      <c r="E421" s="60">
        <f>'Sauen + verworfen'!E421</f>
        <v>0</v>
      </c>
      <c r="F421" s="51"/>
      <c r="G421" s="48" t="str">
        <f>'Sauen + verworfen'!G420</f>
        <v>FALSCH</v>
      </c>
      <c r="H421" s="52"/>
      <c r="I421" s="53"/>
    </row>
    <row r="422" spans="1:9" ht="15" customHeight="1" x14ac:dyDescent="0.3">
      <c r="A422" s="46"/>
      <c r="B422" s="60">
        <f>'Sauen + verworfen'!B422</f>
        <v>0</v>
      </c>
      <c r="C422" s="60">
        <f>'Sauen + verworfen'!C422</f>
        <v>0</v>
      </c>
      <c r="D422" s="60">
        <f>'Sauen + verworfen'!D422</f>
        <v>0</v>
      </c>
      <c r="E422" s="60">
        <f>'Sauen + verworfen'!E422</f>
        <v>0</v>
      </c>
      <c r="F422" s="51"/>
      <c r="G422" s="48" t="str">
        <f>'Sauen + verworfen'!G421</f>
        <v>FALSCH</v>
      </c>
      <c r="H422" s="54"/>
      <c r="I422" s="53"/>
    </row>
    <row r="423" spans="1:9" ht="15" customHeight="1" x14ac:dyDescent="0.3">
      <c r="A423" s="46"/>
      <c r="B423" s="60">
        <f>'Sauen + verworfen'!B423</f>
        <v>0</v>
      </c>
      <c r="C423" s="60">
        <f>'Sauen + verworfen'!C423</f>
        <v>0</v>
      </c>
      <c r="D423" s="60">
        <f>'Sauen + verworfen'!D423</f>
        <v>0</v>
      </c>
      <c r="E423" s="60">
        <f>'Sauen + verworfen'!E423</f>
        <v>0</v>
      </c>
      <c r="F423" s="51"/>
      <c r="G423" s="48" t="str">
        <f>'Sauen + verworfen'!G422</f>
        <v>FALSCH</v>
      </c>
      <c r="H423" s="54"/>
      <c r="I423" s="53"/>
    </row>
    <row r="424" spans="1:9" ht="15" customHeight="1" x14ac:dyDescent="0.3">
      <c r="A424" s="46"/>
      <c r="B424" s="60">
        <f>'Sauen + verworfen'!B424</f>
        <v>0</v>
      </c>
      <c r="C424" s="60">
        <f>'Sauen + verworfen'!C424</f>
        <v>0</v>
      </c>
      <c r="D424" s="60">
        <f>'Sauen + verworfen'!D424</f>
        <v>0</v>
      </c>
      <c r="E424" s="60">
        <f>'Sauen + verworfen'!E424</f>
        <v>0</v>
      </c>
      <c r="F424" s="51"/>
      <c r="G424" s="48" t="str">
        <f>'Sauen + verworfen'!G423</f>
        <v>FALSCH</v>
      </c>
      <c r="H424" s="54"/>
      <c r="I424" s="53"/>
    </row>
    <row r="425" spans="1:9" ht="15" customHeight="1" x14ac:dyDescent="0.3">
      <c r="A425" s="46"/>
      <c r="B425" s="60">
        <f>'Sauen + verworfen'!B425</f>
        <v>0</v>
      </c>
      <c r="C425" s="60">
        <f>'Sauen + verworfen'!C425</f>
        <v>0</v>
      </c>
      <c r="D425" s="60">
        <f>'Sauen + verworfen'!D425</f>
        <v>0</v>
      </c>
      <c r="E425" s="60">
        <f>'Sauen + verworfen'!E425</f>
        <v>0</v>
      </c>
      <c r="F425" s="51"/>
      <c r="G425" s="48" t="str">
        <f>'Sauen + verworfen'!G424</f>
        <v>FALSCH</v>
      </c>
      <c r="H425" s="54"/>
      <c r="I425" s="53"/>
    </row>
    <row r="426" spans="1:9" ht="15" customHeight="1" x14ac:dyDescent="0.3">
      <c r="A426" s="46"/>
      <c r="B426" s="60">
        <f>'Sauen + verworfen'!B426</f>
        <v>0</v>
      </c>
      <c r="C426" s="60">
        <f>'Sauen + verworfen'!C426</f>
        <v>0</v>
      </c>
      <c r="D426" s="60">
        <f>'Sauen + verworfen'!D426</f>
        <v>0</v>
      </c>
      <c r="E426" s="60">
        <f>'Sauen + verworfen'!E426</f>
        <v>0</v>
      </c>
      <c r="F426" s="51"/>
      <c r="G426" s="48" t="str">
        <f>'Sauen + verworfen'!G425</f>
        <v>FALSCH</v>
      </c>
      <c r="H426" s="54"/>
      <c r="I426" s="53"/>
    </row>
    <row r="427" spans="1:9" ht="15" customHeight="1" x14ac:dyDescent="0.3">
      <c r="A427" s="46"/>
      <c r="B427" s="60">
        <f>'Sauen + verworfen'!B427</f>
        <v>0</v>
      </c>
      <c r="C427" s="60">
        <f>'Sauen + verworfen'!C427</f>
        <v>0</v>
      </c>
      <c r="D427" s="60">
        <f>'Sauen + verworfen'!D427</f>
        <v>0</v>
      </c>
      <c r="E427" s="60">
        <f>'Sauen + verworfen'!E427</f>
        <v>0</v>
      </c>
      <c r="F427" s="51"/>
      <c r="G427" s="48" t="str">
        <f>'Sauen + verworfen'!G426</f>
        <v>FALSCH</v>
      </c>
      <c r="H427" s="54"/>
      <c r="I427" s="53"/>
    </row>
    <row r="428" spans="1:9" ht="15" customHeight="1" x14ac:dyDescent="0.3">
      <c r="A428" s="46"/>
      <c r="B428" s="60">
        <f>'Sauen + verworfen'!B428</f>
        <v>0</v>
      </c>
      <c r="C428" s="60">
        <f>'Sauen + verworfen'!C428</f>
        <v>0</v>
      </c>
      <c r="D428" s="60">
        <f>'Sauen + verworfen'!D428</f>
        <v>0</v>
      </c>
      <c r="E428" s="60">
        <f>'Sauen + verworfen'!E428</f>
        <v>0</v>
      </c>
      <c r="F428" s="54"/>
      <c r="G428" s="48" t="str">
        <f>'Sauen + verworfen'!G427</f>
        <v>FALSCH</v>
      </c>
      <c r="H428" s="55"/>
      <c r="I428" s="53"/>
    </row>
    <row r="429" spans="1:9" ht="15" customHeight="1" thickBot="1" x14ac:dyDescent="0.35">
      <c r="A429" s="56"/>
      <c r="B429" s="60">
        <f>'Sauen + verworfen'!B429</f>
        <v>0</v>
      </c>
      <c r="C429" s="60">
        <f>'Sauen + verworfen'!C429</f>
        <v>0</v>
      </c>
      <c r="D429" s="60">
        <f>'Sauen + verworfen'!D429</f>
        <v>0</v>
      </c>
      <c r="E429" s="60">
        <f>'Sauen + verworfen'!E429</f>
        <v>0</v>
      </c>
      <c r="F429" s="57"/>
      <c r="G429" s="48" t="str">
        <f>'Sauen + verworfen'!G428</f>
        <v>FALSCH</v>
      </c>
      <c r="H429" s="58"/>
      <c r="I429" s="59"/>
    </row>
    <row r="430" spans="1:9" ht="150" customHeight="1" thickBot="1" x14ac:dyDescent="0.35">
      <c r="A430" s="40" t="s">
        <v>248</v>
      </c>
      <c r="B430" s="41" t="s">
        <v>141</v>
      </c>
      <c r="C430" s="42" t="s">
        <v>135</v>
      </c>
      <c r="D430" s="42" t="s">
        <v>134</v>
      </c>
      <c r="E430" s="42" t="s">
        <v>222</v>
      </c>
      <c r="F430" s="42" t="s">
        <v>140</v>
      </c>
      <c r="G430" s="42" t="s">
        <v>139</v>
      </c>
      <c r="H430" s="42" t="s">
        <v>154</v>
      </c>
      <c r="I430" s="43"/>
    </row>
    <row r="431" spans="1:9" ht="15" customHeight="1" thickBot="1" x14ac:dyDescent="0.35">
      <c r="A431" s="46"/>
      <c r="B431" s="60">
        <f>'Sauen + verworfen'!B431</f>
        <v>0</v>
      </c>
      <c r="C431" s="60">
        <f>'Sauen + verworfen'!C431</f>
        <v>0</v>
      </c>
      <c r="D431" s="60">
        <f>'Sauen + verworfen'!D431</f>
        <v>0</v>
      </c>
      <c r="E431" s="60">
        <f>'Sauen + verworfen'!E431</f>
        <v>0</v>
      </c>
      <c r="F431" s="47" t="e">
        <f>ROUND('Klassen Schweine'!E1312,2)</f>
        <v>#DIV/0!</v>
      </c>
      <c r="G431" s="48" t="str">
        <f>'Sauen + verworfen'!G431</f>
        <v>FALSCH</v>
      </c>
      <c r="H431" s="49">
        <f>'Klassen Schweine'!D1312</f>
        <v>0</v>
      </c>
      <c r="I431" s="227">
        <f>SUM(E431:E440)
- IF(C431="Sauen",E431,0) - IF(C431="Sauen M",E431,0)
- IF(C432="Sauen",E432,0) - IF(C432="Sauen M",E432,0)
- IF(C433="Sauen",E433,0) - IF(C433="Sauen M",E433,0)
- IF(C434="Sauen",E434,0) - IF(C434="Sauen M",E434,0)
- IF(C435="Sauen",E435,0) - IF(C435="Sauen M",E435,0)
- IF(C436="Sauen",E436,0) - IF(C436="Sauen M",E436,0)
- IF(C437="Sauen",E437,0) - IF(C437="Sauen M",E437,0)
- IF(C438="Sauen",E438,0) - IF(C438="Sauen M",E438,0)
- IF(C439="Sauen",E439,0) - IF(C439="Sauen M",E439,0)
- IF(C440="Sauen",E440,0) - IF(C440="Sauen M",E440,0)
- SUM(
  IF(C431="Schwein verworfen",E431,
  IF(C432="Schwein verworfen",E432,
  IF(C433="Schwein verworfen",E433,
  IF(C434="Schwein verworfen",E434,
  IF(C435="Schwein verworfen",E435,
  IF(C436="Schwein verworfen",E436,
  IF(C437="Schwein verworfen",E437,
  IF(C438="Schwein verworfen",E438,
  IF(C439="Schwein verworfen",E439,
  IF(C440="Schwein verworfen",E440,0)))))))))))</f>
        <v>0</v>
      </c>
    </row>
    <row r="432" spans="1:9" ht="15" customHeight="1" x14ac:dyDescent="0.3">
      <c r="A432" s="46"/>
      <c r="B432" s="60">
        <f>'Sauen + verworfen'!B432</f>
        <v>0</v>
      </c>
      <c r="C432" s="60">
        <f>'Sauen + verworfen'!C432</f>
        <v>0</v>
      </c>
      <c r="D432" s="60">
        <f>'Sauen + verworfen'!D432</f>
        <v>0</v>
      </c>
      <c r="E432" s="60">
        <f>'Sauen + verworfen'!E432</f>
        <v>0</v>
      </c>
      <c r="F432" s="51"/>
      <c r="G432" s="48" t="str">
        <f>'Sauen + verworfen'!G431</f>
        <v>FALSCH</v>
      </c>
      <c r="H432" s="52"/>
      <c r="I432" s="53"/>
    </row>
    <row r="433" spans="1:10" ht="15" customHeight="1" x14ac:dyDescent="0.3">
      <c r="A433" s="46"/>
      <c r="B433" s="60">
        <f>'Sauen + verworfen'!B433</f>
        <v>0</v>
      </c>
      <c r="C433" s="60">
        <f>'Sauen + verworfen'!C433</f>
        <v>0</v>
      </c>
      <c r="D433" s="60">
        <f>'Sauen + verworfen'!D433</f>
        <v>0</v>
      </c>
      <c r="E433" s="60">
        <f>'Sauen + verworfen'!E433</f>
        <v>0</v>
      </c>
      <c r="F433" s="51"/>
      <c r="G433" s="48" t="str">
        <f>'Sauen + verworfen'!G432</f>
        <v>FALSCH</v>
      </c>
      <c r="H433" s="54"/>
      <c r="I433" s="53"/>
    </row>
    <row r="434" spans="1:10" ht="15" customHeight="1" x14ac:dyDescent="0.3">
      <c r="A434" s="46"/>
      <c r="B434" s="60">
        <f>'Sauen + verworfen'!B434</f>
        <v>0</v>
      </c>
      <c r="C434" s="60">
        <f>'Sauen + verworfen'!C434</f>
        <v>0</v>
      </c>
      <c r="D434" s="60">
        <f>'Sauen + verworfen'!D434</f>
        <v>0</v>
      </c>
      <c r="E434" s="60">
        <f>'Sauen + verworfen'!E434</f>
        <v>0</v>
      </c>
      <c r="F434" s="51"/>
      <c r="G434" s="48" t="str">
        <f>'Sauen + verworfen'!G433</f>
        <v>FALSCH</v>
      </c>
      <c r="H434" s="54"/>
      <c r="I434" s="53"/>
    </row>
    <row r="435" spans="1:10" ht="15" customHeight="1" x14ac:dyDescent="0.3">
      <c r="A435" s="46"/>
      <c r="B435" s="60">
        <f>'Sauen + verworfen'!B435</f>
        <v>0</v>
      </c>
      <c r="C435" s="60">
        <f>'Sauen + verworfen'!C435</f>
        <v>0</v>
      </c>
      <c r="D435" s="60">
        <f>'Sauen + verworfen'!D435</f>
        <v>0</v>
      </c>
      <c r="E435" s="60">
        <f>'Sauen + verworfen'!E435</f>
        <v>0</v>
      </c>
      <c r="F435" s="51"/>
      <c r="G435" s="48" t="str">
        <f>'Sauen + verworfen'!G434</f>
        <v>FALSCH</v>
      </c>
      <c r="H435" s="54"/>
      <c r="I435" s="53"/>
    </row>
    <row r="436" spans="1:10" ht="15" customHeight="1" x14ac:dyDescent="0.3">
      <c r="A436" s="46"/>
      <c r="B436" s="60">
        <f>'Sauen + verworfen'!B436</f>
        <v>0</v>
      </c>
      <c r="C436" s="60">
        <f>'Sauen + verworfen'!C436</f>
        <v>0</v>
      </c>
      <c r="D436" s="60">
        <f>'Sauen + verworfen'!D436</f>
        <v>0</v>
      </c>
      <c r="E436" s="60">
        <f>'Sauen + verworfen'!E436</f>
        <v>0</v>
      </c>
      <c r="F436" s="51"/>
      <c r="G436" s="48" t="str">
        <f>'Sauen + verworfen'!G435</f>
        <v>FALSCH</v>
      </c>
      <c r="H436" s="54"/>
      <c r="I436" s="53"/>
    </row>
    <row r="437" spans="1:10" ht="15" customHeight="1" x14ac:dyDescent="0.3">
      <c r="A437" s="46"/>
      <c r="B437" s="60">
        <f>'Sauen + verworfen'!B437</f>
        <v>0</v>
      </c>
      <c r="C437" s="60">
        <f>'Sauen + verworfen'!C437</f>
        <v>0</v>
      </c>
      <c r="D437" s="60">
        <f>'Sauen + verworfen'!D437</f>
        <v>0</v>
      </c>
      <c r="E437" s="60">
        <f>'Sauen + verworfen'!E437</f>
        <v>0</v>
      </c>
      <c r="F437" s="51"/>
      <c r="G437" s="48" t="str">
        <f>'Sauen + verworfen'!G436</f>
        <v>FALSCH</v>
      </c>
      <c r="H437" s="54"/>
      <c r="I437" s="53"/>
    </row>
    <row r="438" spans="1:10" ht="15" customHeight="1" x14ac:dyDescent="0.3">
      <c r="A438" s="46"/>
      <c r="B438" s="60">
        <f>'Sauen + verworfen'!B438</f>
        <v>0</v>
      </c>
      <c r="C438" s="60">
        <f>'Sauen + verworfen'!C438</f>
        <v>0</v>
      </c>
      <c r="D438" s="60">
        <f>'Sauen + verworfen'!D438</f>
        <v>0</v>
      </c>
      <c r="E438" s="60">
        <f>'Sauen + verworfen'!E438</f>
        <v>0</v>
      </c>
      <c r="F438" s="51"/>
      <c r="G438" s="48" t="str">
        <f>'Sauen + verworfen'!G437</f>
        <v>FALSCH</v>
      </c>
      <c r="H438" s="54"/>
      <c r="I438" s="53"/>
    </row>
    <row r="439" spans="1:10" ht="15" customHeight="1" x14ac:dyDescent="0.3">
      <c r="A439" s="46"/>
      <c r="B439" s="60">
        <f>'Sauen + verworfen'!B439</f>
        <v>0</v>
      </c>
      <c r="C439" s="60">
        <f>'Sauen + verworfen'!C439</f>
        <v>0</v>
      </c>
      <c r="D439" s="60">
        <f>'Sauen + verworfen'!D439</f>
        <v>0</v>
      </c>
      <c r="E439" s="60">
        <f>'Sauen + verworfen'!E439</f>
        <v>0</v>
      </c>
      <c r="F439" s="54"/>
      <c r="G439" s="48" t="str">
        <f>'Sauen + verworfen'!G438</f>
        <v>FALSCH</v>
      </c>
      <c r="H439" s="55"/>
      <c r="I439" s="53"/>
    </row>
    <row r="440" spans="1:10" ht="15" customHeight="1" thickBot="1" x14ac:dyDescent="0.35">
      <c r="A440" s="56"/>
      <c r="B440" s="60">
        <f>'Sauen + verworfen'!B440</f>
        <v>0</v>
      </c>
      <c r="C440" s="60">
        <f>'Sauen + verworfen'!C440</f>
        <v>0</v>
      </c>
      <c r="D440" s="60">
        <f>'Sauen + verworfen'!D440</f>
        <v>0</v>
      </c>
      <c r="E440" s="60">
        <f>'Sauen + verworfen'!E440</f>
        <v>0</v>
      </c>
      <c r="F440" s="57"/>
      <c r="G440" s="48" t="str">
        <f>'Sauen + verworfen'!G439</f>
        <v>FALSCH</v>
      </c>
      <c r="H440" s="58"/>
      <c r="I440" s="59"/>
    </row>
    <row r="441" spans="1:10" ht="15" customHeight="1" thickBot="1" x14ac:dyDescent="0.35">
      <c r="A441"/>
      <c r="B441"/>
      <c r="C441"/>
      <c r="D441"/>
      <c r="E441"/>
      <c r="F441"/>
      <c r="G441"/>
      <c r="H441"/>
      <c r="I441" s="43"/>
      <c r="J441"/>
    </row>
  </sheetData>
  <sheetProtection password="DB84"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1:L1312"/>
  <sheetViews>
    <sheetView topLeftCell="A665" zoomScale="60" zoomScaleNormal="60" workbookViewId="0">
      <selection activeCell="I683" sqref="I683"/>
    </sheetView>
  </sheetViews>
  <sheetFormatPr baseColWidth="10" defaultRowHeight="14.1" customHeight="1" x14ac:dyDescent="0.3"/>
  <cols>
    <col min="10" max="10" width="20.109375" customWidth="1"/>
    <col min="11" max="11" width="19" customWidth="1"/>
  </cols>
  <sheetData>
    <row r="1" spans="2:12" ht="14.1" customHeight="1" thickBot="1" x14ac:dyDescent="0.35">
      <c r="D1" s="1"/>
      <c r="E1" s="1"/>
      <c r="F1" s="1"/>
      <c r="G1" s="1"/>
      <c r="H1" s="1"/>
      <c r="I1" s="1"/>
      <c r="J1" s="1"/>
      <c r="K1" s="1"/>
      <c r="L1" s="1"/>
    </row>
    <row r="2" spans="2:12" ht="14.1" customHeight="1" thickBot="1" x14ac:dyDescent="0.35">
      <c r="D2" s="33" t="s">
        <v>193</v>
      </c>
      <c r="E2" s="34"/>
      <c r="F2" s="34"/>
      <c r="G2" s="34"/>
      <c r="H2" s="34"/>
      <c r="I2" s="34"/>
      <c r="J2" s="34"/>
      <c r="K2" s="34"/>
      <c r="L2" s="35"/>
    </row>
    <row r="3" spans="2:12" ht="14.1" customHeight="1" x14ac:dyDescent="0.3">
      <c r="B3" t="s">
        <v>132</v>
      </c>
      <c r="D3" s="27"/>
      <c r="E3" s="6"/>
      <c r="F3" s="6" t="s">
        <v>142</v>
      </c>
      <c r="G3" s="8" t="s">
        <v>72</v>
      </c>
      <c r="H3" s="6"/>
      <c r="I3" s="6"/>
      <c r="J3" s="6"/>
      <c r="K3" s="6"/>
      <c r="L3" s="8"/>
    </row>
    <row r="4" spans="2:12" ht="14.1" customHeight="1" x14ac:dyDescent="0.3">
      <c r="B4" t="s">
        <v>128</v>
      </c>
      <c r="D4" s="27"/>
      <c r="E4" s="6">
        <f>'Sauen + verworfen Basis'!C2</f>
        <v>0</v>
      </c>
      <c r="F4" s="31">
        <f>'Sauen + verworfen Basis'!D2*'Sauen + verworfen Basis'!B2</f>
        <v>0</v>
      </c>
      <c r="G4" s="18">
        <f>'Sauen + verworfen Basis'!B2</f>
        <v>0</v>
      </c>
      <c r="H4" s="6"/>
      <c r="I4" s="6"/>
      <c r="J4" s="6"/>
      <c r="K4" s="6"/>
      <c r="L4" s="8"/>
    </row>
    <row r="5" spans="2:12" ht="14.1" customHeight="1" x14ac:dyDescent="0.3">
      <c r="B5" t="s">
        <v>138</v>
      </c>
      <c r="D5" s="27"/>
      <c r="E5" s="6">
        <f>'Sauen + verworfen Basis'!C3</f>
        <v>0</v>
      </c>
      <c r="F5" s="31">
        <f>'Sauen + verworfen Basis'!D3*'Sauen + verworfen Basis'!B3</f>
        <v>0</v>
      </c>
      <c r="G5" s="18">
        <f>'Sauen + verworfen Basis'!B3</f>
        <v>0</v>
      </c>
      <c r="H5" s="6"/>
      <c r="I5" s="6"/>
      <c r="J5" s="6"/>
      <c r="K5" s="6"/>
      <c r="L5" s="8"/>
    </row>
    <row r="6" spans="2:12" ht="14.1" customHeight="1" x14ac:dyDescent="0.3">
      <c r="B6" t="s">
        <v>129</v>
      </c>
      <c r="D6" s="27"/>
      <c r="E6" s="6">
        <f>'Sauen + verworfen Basis'!C4</f>
        <v>0</v>
      </c>
      <c r="F6" s="31">
        <f>'Sauen + verworfen Basis'!D4*'Sauen + verworfen Basis'!B4</f>
        <v>0</v>
      </c>
      <c r="G6" s="18">
        <f>'Sauen + verworfen Basis'!B4</f>
        <v>0</v>
      </c>
      <c r="H6" s="6"/>
      <c r="I6" s="6"/>
      <c r="J6" s="6"/>
      <c r="K6" s="6"/>
      <c r="L6" s="8"/>
    </row>
    <row r="7" spans="2:12" ht="14.1" customHeight="1" x14ac:dyDescent="0.3">
      <c r="B7" t="s">
        <v>151</v>
      </c>
      <c r="D7" s="27"/>
      <c r="E7" s="6">
        <f>'Sauen + verworfen Basis'!C5</f>
        <v>0</v>
      </c>
      <c r="F7" s="31">
        <f>'Sauen + verworfen Basis'!D5*'Sauen + verworfen Basis'!B5</f>
        <v>0</v>
      </c>
      <c r="G7" s="18">
        <f>'Sauen + verworfen Basis'!B5</f>
        <v>0</v>
      </c>
      <c r="H7" s="6"/>
      <c r="I7" s="6"/>
      <c r="J7" s="6"/>
      <c r="K7" s="6"/>
      <c r="L7" s="8"/>
    </row>
    <row r="8" spans="2:12" ht="14.1" customHeight="1" x14ac:dyDescent="0.3">
      <c r="B8" t="s">
        <v>130</v>
      </c>
      <c r="D8" s="27"/>
      <c r="E8" s="6">
        <f>'Sauen + verworfen Basis'!C6</f>
        <v>0</v>
      </c>
      <c r="F8" s="31">
        <f>'Sauen + verworfen Basis'!D6*'Sauen + verworfen Basis'!B6</f>
        <v>0</v>
      </c>
      <c r="G8" s="18">
        <f>'Sauen + verworfen Basis'!B6</f>
        <v>0</v>
      </c>
      <c r="H8" s="6"/>
      <c r="I8" s="6"/>
      <c r="J8" s="6"/>
      <c r="K8" s="6"/>
      <c r="L8" s="8"/>
    </row>
    <row r="9" spans="2:12" ht="14.1" customHeight="1" x14ac:dyDescent="0.3">
      <c r="B9" t="s">
        <v>131</v>
      </c>
      <c r="D9" s="27"/>
      <c r="E9" s="6">
        <f>'Sauen + verworfen Basis'!C7</f>
        <v>0</v>
      </c>
      <c r="F9" s="31">
        <f>'Sauen + verworfen Basis'!D7*'Sauen + verworfen Basis'!B7</f>
        <v>0</v>
      </c>
      <c r="G9" s="18">
        <f>'Sauen + verworfen Basis'!B7</f>
        <v>0</v>
      </c>
      <c r="H9" s="6"/>
      <c r="I9" s="6"/>
      <c r="J9" s="6"/>
      <c r="K9" s="6"/>
      <c r="L9" s="8"/>
    </row>
    <row r="10" spans="2:12" ht="14.1" customHeight="1" x14ac:dyDescent="0.3">
      <c r="B10" t="s">
        <v>133</v>
      </c>
      <c r="D10" s="27"/>
      <c r="E10" s="6">
        <f>'Sauen + verworfen Basis'!C8</f>
        <v>0</v>
      </c>
      <c r="F10" s="31">
        <f>'Sauen + verworfen Basis'!D8*'Sauen + verworfen Basis'!B8</f>
        <v>0</v>
      </c>
      <c r="G10" s="18">
        <f>'Sauen + verworfen Basis'!B8</f>
        <v>0</v>
      </c>
      <c r="H10" s="6"/>
      <c r="I10" s="6"/>
      <c r="J10" s="6"/>
      <c r="K10" s="6"/>
      <c r="L10" s="8"/>
    </row>
    <row r="11" spans="2:12" ht="14.1" customHeight="1" x14ac:dyDescent="0.3">
      <c r="B11" t="s">
        <v>136</v>
      </c>
      <c r="D11" s="27"/>
      <c r="E11" s="6">
        <f>'Sauen + verworfen Basis'!C9</f>
        <v>0</v>
      </c>
      <c r="F11" s="31">
        <f>'Sauen + verworfen Basis'!D9*'Sauen + verworfen Basis'!B9</f>
        <v>0</v>
      </c>
      <c r="G11" s="18">
        <f>'Sauen + verworfen Basis'!B9</f>
        <v>0</v>
      </c>
      <c r="H11" s="6"/>
      <c r="I11" s="6"/>
      <c r="J11" s="6"/>
      <c r="K11" s="6"/>
      <c r="L11" s="8"/>
    </row>
    <row r="12" spans="2:12" ht="14.1" customHeight="1" x14ac:dyDescent="0.3">
      <c r="B12" t="s">
        <v>150</v>
      </c>
      <c r="D12" s="27"/>
      <c r="E12" s="6">
        <f>'Sauen + verworfen Basis'!C10</f>
        <v>0</v>
      </c>
      <c r="F12" s="31">
        <f>'Sauen + verworfen Basis'!D10*'Sauen + verworfen Basis'!B10</f>
        <v>0</v>
      </c>
      <c r="G12" s="18">
        <f>'Sauen + verworfen Basis'!B10</f>
        <v>0</v>
      </c>
      <c r="H12" s="6"/>
      <c r="I12" s="6"/>
      <c r="J12" s="6"/>
      <c r="K12" s="6"/>
      <c r="L12" s="8"/>
    </row>
    <row r="13" spans="2:12" ht="14.1" customHeight="1" x14ac:dyDescent="0.3">
      <c r="D13" s="27"/>
      <c r="E13" s="6">
        <f>'Sauen + verworfen Basis'!C11</f>
        <v>0</v>
      </c>
      <c r="F13" s="31">
        <f>'Sauen + verworfen Basis'!D11*'Sauen + verworfen Basis'!B11</f>
        <v>0</v>
      </c>
      <c r="G13" s="18">
        <f>'Sauen + verworfen Basis'!B11</f>
        <v>0</v>
      </c>
      <c r="H13" s="6"/>
      <c r="I13" s="6"/>
      <c r="J13" s="6"/>
      <c r="K13" s="6"/>
      <c r="L13" s="8"/>
    </row>
    <row r="14" spans="2:12" ht="14.1" customHeight="1" thickBot="1" x14ac:dyDescent="0.35">
      <c r="B14" t="s">
        <v>132</v>
      </c>
      <c r="D14" s="19" t="s">
        <v>143</v>
      </c>
      <c r="E14" s="20"/>
      <c r="F14" s="32">
        <f>ROUND(SUM(F4:F13),2)</f>
        <v>0</v>
      </c>
      <c r="G14" s="21">
        <f>ROUND(SUM(G4:G13),2)</f>
        <v>0</v>
      </c>
      <c r="H14" s="6"/>
      <c r="I14" s="6"/>
      <c r="J14" s="6"/>
      <c r="K14" s="6"/>
      <c r="L14" s="8"/>
    </row>
    <row r="15" spans="2:12" ht="14.1" customHeight="1" thickBot="1" x14ac:dyDescent="0.35">
      <c r="B15" t="s">
        <v>128</v>
      </c>
      <c r="D15" s="27"/>
      <c r="E15" s="6"/>
      <c r="F15" s="6"/>
      <c r="G15" s="6"/>
      <c r="H15" s="6"/>
      <c r="I15" s="6"/>
      <c r="J15" s="6"/>
      <c r="K15" s="6"/>
      <c r="L15" s="8"/>
    </row>
    <row r="16" spans="2:12" ht="14.1" customHeight="1" x14ac:dyDescent="0.3">
      <c r="B16" t="s">
        <v>138</v>
      </c>
      <c r="D16" s="26"/>
      <c r="E16" s="7" t="s">
        <v>133</v>
      </c>
      <c r="F16" s="7" t="s">
        <v>136</v>
      </c>
      <c r="G16" s="24"/>
      <c r="H16" s="26"/>
      <c r="I16" s="7" t="s">
        <v>144</v>
      </c>
      <c r="J16" s="7" t="s">
        <v>136</v>
      </c>
      <c r="K16" s="22" t="s">
        <v>152</v>
      </c>
      <c r="L16" s="8"/>
    </row>
    <row r="17" spans="2:12" ht="14.1" customHeight="1" x14ac:dyDescent="0.3">
      <c r="B17" t="s">
        <v>129</v>
      </c>
      <c r="D17" s="27"/>
      <c r="E17" s="6">
        <f t="shared" ref="E17:E25" si="0">IF(E4="sauen",F4,0)</f>
        <v>0</v>
      </c>
      <c r="F17" s="6">
        <f t="shared" ref="F17:F25" si="1">IF(E4="Sauen m",F4,0)</f>
        <v>0</v>
      </c>
      <c r="G17" s="8"/>
      <c r="H17" s="27"/>
      <c r="I17" s="6">
        <f t="shared" ref="I17:I25" si="2">IF(E4="sauen",G4,0)</f>
        <v>0</v>
      </c>
      <c r="J17" s="6">
        <f t="shared" ref="J17:J25" si="3">IF(E4="sauen m",G4,0)</f>
        <v>0</v>
      </c>
      <c r="K17" s="8">
        <f t="shared" ref="K17:K25" si="4">IF(E4="Schwein verworfen",G4,0)</f>
        <v>0</v>
      </c>
      <c r="L17" s="8"/>
    </row>
    <row r="18" spans="2:12" ht="14.1" customHeight="1" x14ac:dyDescent="0.3">
      <c r="B18" t="s">
        <v>137</v>
      </c>
      <c r="D18" s="27"/>
      <c r="E18" s="6">
        <f t="shared" si="0"/>
        <v>0</v>
      </c>
      <c r="F18" s="6">
        <f t="shared" si="1"/>
        <v>0</v>
      </c>
      <c r="G18" s="8"/>
      <c r="H18" s="27"/>
      <c r="I18" s="6">
        <f t="shared" si="2"/>
        <v>0</v>
      </c>
      <c r="J18" s="6">
        <f t="shared" si="3"/>
        <v>0</v>
      </c>
      <c r="K18" s="8">
        <f t="shared" si="4"/>
        <v>0</v>
      </c>
      <c r="L18" s="8"/>
    </row>
    <row r="19" spans="2:12" ht="14.1" customHeight="1" x14ac:dyDescent="0.3">
      <c r="B19" t="s">
        <v>130</v>
      </c>
      <c r="D19" s="27"/>
      <c r="E19" s="6">
        <f t="shared" si="0"/>
        <v>0</v>
      </c>
      <c r="F19" s="6">
        <f t="shared" si="1"/>
        <v>0</v>
      </c>
      <c r="G19" s="8"/>
      <c r="H19" s="27"/>
      <c r="I19" s="6">
        <f t="shared" si="2"/>
        <v>0</v>
      </c>
      <c r="J19" s="6">
        <f t="shared" si="3"/>
        <v>0</v>
      </c>
      <c r="K19" s="8">
        <f t="shared" si="4"/>
        <v>0</v>
      </c>
      <c r="L19" s="8"/>
    </row>
    <row r="20" spans="2:12" ht="14.1" customHeight="1" x14ac:dyDescent="0.3">
      <c r="B20" t="s">
        <v>131</v>
      </c>
      <c r="D20" s="27"/>
      <c r="E20" s="6">
        <f t="shared" si="0"/>
        <v>0</v>
      </c>
      <c r="F20" s="6">
        <f t="shared" si="1"/>
        <v>0</v>
      </c>
      <c r="G20" s="8"/>
      <c r="H20" s="27"/>
      <c r="I20" s="6">
        <f t="shared" si="2"/>
        <v>0</v>
      </c>
      <c r="J20" s="6">
        <f t="shared" si="3"/>
        <v>0</v>
      </c>
      <c r="K20" s="8">
        <f t="shared" si="4"/>
        <v>0</v>
      </c>
      <c r="L20" s="8"/>
    </row>
    <row r="21" spans="2:12" ht="14.1" customHeight="1" x14ac:dyDescent="0.3">
      <c r="B21" t="s">
        <v>133</v>
      </c>
      <c r="D21" s="27"/>
      <c r="E21" s="6">
        <f t="shared" si="0"/>
        <v>0</v>
      </c>
      <c r="F21" s="6">
        <f t="shared" si="1"/>
        <v>0</v>
      </c>
      <c r="G21" s="8"/>
      <c r="H21" s="27"/>
      <c r="I21" s="6">
        <f t="shared" si="2"/>
        <v>0</v>
      </c>
      <c r="J21" s="6">
        <f t="shared" si="3"/>
        <v>0</v>
      </c>
      <c r="K21" s="8">
        <f t="shared" si="4"/>
        <v>0</v>
      </c>
      <c r="L21" s="8"/>
    </row>
    <row r="22" spans="2:12" ht="14.1" customHeight="1" x14ac:dyDescent="0.3">
      <c r="B22" t="s">
        <v>136</v>
      </c>
      <c r="D22" s="27"/>
      <c r="E22" s="6">
        <f t="shared" si="0"/>
        <v>0</v>
      </c>
      <c r="F22" s="6">
        <f t="shared" si="1"/>
        <v>0</v>
      </c>
      <c r="G22" s="8"/>
      <c r="H22" s="27"/>
      <c r="I22" s="6">
        <f t="shared" si="2"/>
        <v>0</v>
      </c>
      <c r="J22" s="6">
        <f t="shared" si="3"/>
        <v>0</v>
      </c>
      <c r="K22" s="8">
        <f t="shared" si="4"/>
        <v>0</v>
      </c>
      <c r="L22" s="8"/>
    </row>
    <row r="23" spans="2:12" ht="14.1" customHeight="1" x14ac:dyDescent="0.3">
      <c r="B23" t="s">
        <v>150</v>
      </c>
      <c r="D23" s="27"/>
      <c r="E23" s="6">
        <f t="shared" si="0"/>
        <v>0</v>
      </c>
      <c r="F23" s="6">
        <f t="shared" si="1"/>
        <v>0</v>
      </c>
      <c r="G23" s="8"/>
      <c r="H23" s="27"/>
      <c r="I23" s="6">
        <f t="shared" si="2"/>
        <v>0</v>
      </c>
      <c r="J23" s="6">
        <f t="shared" si="3"/>
        <v>0</v>
      </c>
      <c r="K23" s="8">
        <f t="shared" si="4"/>
        <v>0</v>
      </c>
      <c r="L23" s="8"/>
    </row>
    <row r="24" spans="2:12" ht="14.1" customHeight="1" x14ac:dyDescent="0.3">
      <c r="D24" s="27"/>
      <c r="E24" s="6">
        <f t="shared" si="0"/>
        <v>0</v>
      </c>
      <c r="F24" s="6">
        <f t="shared" si="1"/>
        <v>0</v>
      </c>
      <c r="G24" s="8"/>
      <c r="H24" s="27"/>
      <c r="I24" s="6">
        <f t="shared" si="2"/>
        <v>0</v>
      </c>
      <c r="J24" s="6">
        <f t="shared" si="3"/>
        <v>0</v>
      </c>
      <c r="K24" s="8">
        <f t="shared" si="4"/>
        <v>0</v>
      </c>
      <c r="L24" s="8"/>
    </row>
    <row r="25" spans="2:12" ht="14.1" customHeight="1" x14ac:dyDescent="0.3">
      <c r="D25" s="27"/>
      <c r="E25" s="6">
        <f t="shared" si="0"/>
        <v>0</v>
      </c>
      <c r="F25" s="6">
        <f t="shared" si="1"/>
        <v>0</v>
      </c>
      <c r="G25" s="8"/>
      <c r="H25" s="27"/>
      <c r="I25" s="6">
        <f t="shared" si="2"/>
        <v>0</v>
      </c>
      <c r="J25" s="6">
        <f t="shared" si="3"/>
        <v>0</v>
      </c>
      <c r="K25" s="8">
        <f t="shared" si="4"/>
        <v>0</v>
      </c>
      <c r="L25" s="8"/>
    </row>
    <row r="26" spans="2:12" ht="14.1" customHeight="1" x14ac:dyDescent="0.3">
      <c r="B26" t="s">
        <v>218</v>
      </c>
      <c r="D26" s="27"/>
      <c r="E26" s="6">
        <f>IF(E14="sauen",F14,0)</f>
        <v>0</v>
      </c>
      <c r="F26" s="6">
        <f>IF(E14="Sauen m",F14,0)</f>
        <v>0</v>
      </c>
      <c r="G26" s="8"/>
      <c r="H26" s="27"/>
      <c r="I26" s="6">
        <f>IF(E14="sauen",G14,0)</f>
        <v>0</v>
      </c>
      <c r="J26" s="6">
        <f>IF(E14="sauen m",G14,0)</f>
        <v>0</v>
      </c>
      <c r="K26" s="8">
        <f>IF(E14="Schwein verworfen",G14,0)</f>
        <v>0</v>
      </c>
      <c r="L26" s="8"/>
    </row>
    <row r="27" spans="2:12" ht="14.1" customHeight="1" x14ac:dyDescent="0.3">
      <c r="B27" t="s">
        <v>213</v>
      </c>
      <c r="D27" s="15" t="s">
        <v>145</v>
      </c>
      <c r="E27" s="16">
        <f>SUM(E17:E26)</f>
        <v>0</v>
      </c>
      <c r="F27" s="16">
        <f>SUM(F17:F26)</f>
        <v>0</v>
      </c>
      <c r="G27" s="17"/>
      <c r="H27" s="27" t="s">
        <v>146</v>
      </c>
      <c r="I27" s="6">
        <f>SUM(I17:I26)</f>
        <v>0</v>
      </c>
      <c r="J27" s="6">
        <f>SUM(J17:J26)</f>
        <v>0</v>
      </c>
      <c r="K27" s="8">
        <f>SUM(K17:K26)</f>
        <v>0</v>
      </c>
      <c r="L27" s="8"/>
    </row>
    <row r="28" spans="2:12" ht="14.1" customHeight="1" thickBot="1" x14ac:dyDescent="0.35">
      <c r="B28" t="s">
        <v>214</v>
      </c>
      <c r="D28" s="28"/>
      <c r="E28" s="9">
        <f>SUM(E27:F27)</f>
        <v>0</v>
      </c>
      <c r="F28" s="9"/>
      <c r="G28" s="25"/>
      <c r="H28" s="28"/>
      <c r="I28" s="9">
        <f>SUM(I27:K27)</f>
        <v>0</v>
      </c>
      <c r="J28" s="9"/>
      <c r="K28" s="25"/>
      <c r="L28" s="8"/>
    </row>
    <row r="29" spans="2:12" ht="14.1" customHeight="1" x14ac:dyDescent="0.3">
      <c r="B29" t="s">
        <v>215</v>
      </c>
      <c r="D29" s="27"/>
      <c r="E29" s="6"/>
      <c r="F29" s="6"/>
      <c r="G29" s="6"/>
      <c r="H29" s="6"/>
      <c r="I29" s="6"/>
      <c r="J29" s="6"/>
      <c r="K29" s="6"/>
      <c r="L29" s="8"/>
    </row>
    <row r="30" spans="2:12" ht="14.1" customHeight="1" x14ac:dyDescent="0.3">
      <c r="D30" s="27"/>
      <c r="E30" s="6"/>
      <c r="F30" s="6"/>
      <c r="G30" s="6"/>
      <c r="H30" s="6"/>
      <c r="I30" s="6"/>
      <c r="J30" s="6"/>
      <c r="K30" s="6"/>
      <c r="L30" s="8"/>
    </row>
    <row r="31" spans="2:12" ht="14.1" customHeight="1" thickBot="1" x14ac:dyDescent="0.35">
      <c r="D31" s="27"/>
      <c r="E31" s="6"/>
      <c r="F31" s="6"/>
      <c r="G31" s="6"/>
      <c r="H31" s="6"/>
      <c r="I31" s="6"/>
      <c r="J31" s="6"/>
      <c r="K31" s="6"/>
      <c r="L31" s="8"/>
    </row>
    <row r="32" spans="2:12" ht="115.5" customHeight="1" x14ac:dyDescent="0.3">
      <c r="D32" s="11" t="s">
        <v>153</v>
      </c>
      <c r="E32" s="14" t="s">
        <v>148</v>
      </c>
      <c r="F32" s="12" t="s">
        <v>149</v>
      </c>
      <c r="G32" s="6"/>
      <c r="H32" s="6"/>
      <c r="I32" s="6"/>
      <c r="J32" s="6"/>
      <c r="K32" s="6"/>
      <c r="L32" s="8"/>
    </row>
    <row r="33" spans="4:12" ht="14.1" customHeight="1" thickBot="1" x14ac:dyDescent="0.35">
      <c r="D33" s="13">
        <f>G14-I28</f>
        <v>0</v>
      </c>
      <c r="E33" s="10" t="e">
        <f>(F14-E28)/(G14-I28)</f>
        <v>#DIV/0!</v>
      </c>
      <c r="F33" s="25" t="e">
        <f>F14/G14</f>
        <v>#DIV/0!</v>
      </c>
      <c r="G33" s="9"/>
      <c r="H33" s="9"/>
      <c r="I33" s="9"/>
      <c r="J33" s="9"/>
      <c r="K33" s="9"/>
      <c r="L33" s="25"/>
    </row>
    <row r="34" spans="4:12" ht="14.1" customHeight="1" thickBot="1" x14ac:dyDescent="0.35">
      <c r="D34" s="36"/>
      <c r="E34" s="29"/>
      <c r="F34" s="29"/>
      <c r="G34" s="29"/>
      <c r="H34" s="29"/>
      <c r="I34" s="29"/>
      <c r="J34" s="29"/>
      <c r="K34" s="29"/>
      <c r="L34" s="23"/>
    </row>
    <row r="35" spans="4:12" ht="14.1" customHeight="1" thickBot="1" x14ac:dyDescent="0.35">
      <c r="D35" s="33" t="s">
        <v>194</v>
      </c>
      <c r="E35" s="34"/>
      <c r="F35" s="34"/>
      <c r="G35" s="34"/>
      <c r="H35" s="34"/>
      <c r="I35" s="34"/>
      <c r="J35" s="34"/>
      <c r="K35" s="34"/>
      <c r="L35" s="35"/>
    </row>
    <row r="36" spans="4:12" ht="14.1" customHeight="1" x14ac:dyDescent="0.3">
      <c r="D36" s="27"/>
      <c r="E36" s="6"/>
      <c r="F36" s="6" t="s">
        <v>142</v>
      </c>
      <c r="G36" s="8" t="s">
        <v>72</v>
      </c>
      <c r="H36" s="6"/>
      <c r="I36" s="6"/>
      <c r="J36" s="6"/>
      <c r="K36" s="6"/>
      <c r="L36" s="8"/>
    </row>
    <row r="37" spans="4:12" ht="14.1" customHeight="1" x14ac:dyDescent="0.3">
      <c r="D37" s="27"/>
      <c r="E37" s="6">
        <f>'Sauen + verworfen Basis'!C13</f>
        <v>0</v>
      </c>
      <c r="F37" s="31">
        <f>'Sauen + verworfen Basis'!D13*'Sauen + verworfen Basis'!B13</f>
        <v>0</v>
      </c>
      <c r="G37" s="18">
        <f>'Sauen + verworfen Basis'!B13</f>
        <v>0</v>
      </c>
      <c r="H37" s="6"/>
      <c r="I37" s="6"/>
      <c r="J37" s="6"/>
      <c r="K37" s="6"/>
      <c r="L37" s="8"/>
    </row>
    <row r="38" spans="4:12" ht="14.1" customHeight="1" x14ac:dyDescent="0.3">
      <c r="D38" s="27"/>
      <c r="E38" s="6">
        <f>'Sauen + verworfen Basis'!C14</f>
        <v>0</v>
      </c>
      <c r="F38" s="31">
        <f>'Sauen + verworfen Basis'!D14*'Sauen + verworfen Basis'!B14</f>
        <v>0</v>
      </c>
      <c r="G38" s="18">
        <f>'Sauen + verworfen Basis'!B14</f>
        <v>0</v>
      </c>
      <c r="H38" s="6"/>
      <c r="I38" s="6"/>
      <c r="J38" s="6"/>
      <c r="K38" s="6"/>
      <c r="L38" s="8"/>
    </row>
    <row r="39" spans="4:12" ht="14.1" customHeight="1" x14ac:dyDescent="0.3">
      <c r="D39" s="27"/>
      <c r="E39" s="6">
        <f>'Sauen + verworfen Basis'!C15</f>
        <v>0</v>
      </c>
      <c r="F39" s="31">
        <f>'Sauen + verworfen Basis'!D15*'Sauen + verworfen Basis'!B15</f>
        <v>0</v>
      </c>
      <c r="G39" s="18">
        <f>'Sauen + verworfen Basis'!B15</f>
        <v>0</v>
      </c>
      <c r="H39" s="6"/>
      <c r="I39" s="6"/>
      <c r="J39" s="6"/>
      <c r="K39" s="6"/>
      <c r="L39" s="8"/>
    </row>
    <row r="40" spans="4:12" ht="14.1" customHeight="1" x14ac:dyDescent="0.3">
      <c r="D40" s="27"/>
      <c r="E40" s="6">
        <f>'Sauen + verworfen Basis'!C16</f>
        <v>0</v>
      </c>
      <c r="F40" s="31">
        <f>'Sauen + verworfen Basis'!D16*'Sauen + verworfen Basis'!B16</f>
        <v>0</v>
      </c>
      <c r="G40" s="18">
        <f>'Sauen + verworfen Basis'!B16</f>
        <v>0</v>
      </c>
      <c r="H40" s="6"/>
      <c r="I40" s="6"/>
      <c r="J40" s="6"/>
      <c r="K40" s="6"/>
      <c r="L40" s="8"/>
    </row>
    <row r="41" spans="4:12" ht="14.1" customHeight="1" x14ac:dyDescent="0.3">
      <c r="D41" s="27"/>
      <c r="E41" s="6">
        <f>'Sauen + verworfen Basis'!C17</f>
        <v>0</v>
      </c>
      <c r="F41" s="31">
        <f>'Sauen + verworfen Basis'!D17*'Sauen + verworfen Basis'!B17</f>
        <v>0</v>
      </c>
      <c r="G41" s="18">
        <f>'Sauen + verworfen Basis'!B17</f>
        <v>0</v>
      </c>
      <c r="H41" s="6"/>
      <c r="I41" s="6"/>
      <c r="J41" s="6"/>
      <c r="K41" s="6"/>
      <c r="L41" s="8"/>
    </row>
    <row r="42" spans="4:12" ht="14.1" customHeight="1" x14ac:dyDescent="0.3">
      <c r="D42" s="27"/>
      <c r="E42" s="6">
        <f>'Sauen + verworfen Basis'!C18</f>
        <v>0</v>
      </c>
      <c r="F42" s="31">
        <f>'Sauen + verworfen Basis'!D18*'Sauen + verworfen Basis'!B18</f>
        <v>0</v>
      </c>
      <c r="G42" s="18">
        <f>'Sauen + verworfen Basis'!B18</f>
        <v>0</v>
      </c>
      <c r="H42" s="6"/>
      <c r="I42" s="6"/>
      <c r="J42" s="6"/>
      <c r="K42" s="6"/>
      <c r="L42" s="8"/>
    </row>
    <row r="43" spans="4:12" ht="14.1" customHeight="1" x14ac:dyDescent="0.3">
      <c r="D43" s="27"/>
      <c r="E43" s="6">
        <f>'Sauen + verworfen Basis'!C19</f>
        <v>0</v>
      </c>
      <c r="F43" s="31">
        <f>'Sauen + verworfen Basis'!D19*'Sauen + verworfen Basis'!B19</f>
        <v>0</v>
      </c>
      <c r="G43" s="18">
        <f>'Sauen + verworfen Basis'!B19</f>
        <v>0</v>
      </c>
      <c r="H43" s="6"/>
      <c r="I43" s="6"/>
      <c r="J43" s="6"/>
      <c r="K43" s="6"/>
      <c r="L43" s="8"/>
    </row>
    <row r="44" spans="4:12" ht="14.1" customHeight="1" x14ac:dyDescent="0.3">
      <c r="D44" s="27"/>
      <c r="E44" s="6">
        <f>'Sauen + verworfen Basis'!C20</f>
        <v>0</v>
      </c>
      <c r="F44" s="31">
        <f>'Sauen + verworfen Basis'!D20*'Sauen + verworfen Basis'!B20</f>
        <v>0</v>
      </c>
      <c r="G44" s="18">
        <f>'Sauen + verworfen Basis'!B20</f>
        <v>0</v>
      </c>
      <c r="H44" s="6"/>
      <c r="I44" s="6"/>
      <c r="J44" s="6"/>
      <c r="K44" s="6"/>
      <c r="L44" s="8"/>
    </row>
    <row r="45" spans="4:12" ht="14.1" customHeight="1" x14ac:dyDescent="0.3">
      <c r="D45" s="27"/>
      <c r="E45" s="6">
        <f>'Sauen + verworfen Basis'!C21</f>
        <v>0</v>
      </c>
      <c r="F45" s="31">
        <f>'Sauen + verworfen Basis'!D21*'Sauen + verworfen Basis'!B21</f>
        <v>0</v>
      </c>
      <c r="G45" s="18">
        <f>'Sauen + verworfen Basis'!B21</f>
        <v>0</v>
      </c>
      <c r="H45" s="6"/>
      <c r="I45" s="6"/>
      <c r="J45" s="6"/>
      <c r="K45" s="6"/>
      <c r="L45" s="8"/>
    </row>
    <row r="46" spans="4:12" ht="14.1" customHeight="1" x14ac:dyDescent="0.3">
      <c r="D46" s="27"/>
      <c r="E46" s="6">
        <f>'Sauen + verworfen Basis'!C22</f>
        <v>0</v>
      </c>
      <c r="F46" s="31">
        <f>'Sauen + verworfen Basis'!D22*'Sauen + verworfen Basis'!B22</f>
        <v>0</v>
      </c>
      <c r="G46" s="18">
        <f>'Sauen + verworfen Basis'!B22</f>
        <v>0</v>
      </c>
      <c r="H46" s="6"/>
      <c r="I46" s="6"/>
      <c r="J46" s="6"/>
      <c r="K46" s="6"/>
      <c r="L46" s="8"/>
    </row>
    <row r="47" spans="4:12" ht="14.1" customHeight="1" thickBot="1" x14ac:dyDescent="0.35">
      <c r="D47" s="19" t="s">
        <v>143</v>
      </c>
      <c r="E47" s="20"/>
      <c r="F47" s="32">
        <f>ROUND(SUM(F37:F46),2)</f>
        <v>0</v>
      </c>
      <c r="G47" s="21">
        <f>ROUND(SUM(G37:G46),2)</f>
        <v>0</v>
      </c>
      <c r="H47" s="6"/>
      <c r="I47" s="6"/>
      <c r="J47" s="6"/>
      <c r="K47" s="6"/>
      <c r="L47" s="8"/>
    </row>
    <row r="48" spans="4:12" ht="14.1" customHeight="1" thickBot="1" x14ac:dyDescent="0.35">
      <c r="D48" s="27"/>
      <c r="E48" s="6"/>
      <c r="F48" s="6"/>
      <c r="G48" s="6"/>
      <c r="H48" s="6"/>
      <c r="I48" s="6"/>
      <c r="J48" s="6"/>
      <c r="K48" s="6"/>
      <c r="L48" s="8"/>
    </row>
    <row r="49" spans="4:12" ht="14.1" customHeight="1" x14ac:dyDescent="0.3">
      <c r="D49" s="26"/>
      <c r="E49" s="7" t="s">
        <v>133</v>
      </c>
      <c r="F49" s="7" t="s">
        <v>136</v>
      </c>
      <c r="G49" s="24"/>
      <c r="H49" s="26"/>
      <c r="I49" s="7" t="s">
        <v>144</v>
      </c>
      <c r="J49" s="7" t="s">
        <v>136</v>
      </c>
      <c r="K49" s="22" t="s">
        <v>152</v>
      </c>
      <c r="L49" s="8"/>
    </row>
    <row r="50" spans="4:12" ht="14.1" customHeight="1" x14ac:dyDescent="0.3">
      <c r="D50" s="27"/>
      <c r="E50" s="6">
        <f t="shared" ref="E50:E58" si="5">IF(E37="sauen",F37,0)</f>
        <v>0</v>
      </c>
      <c r="F50" s="6">
        <f t="shared" ref="F50:F58" si="6">IF(E37="Sauen m",F37,0)</f>
        <v>0</v>
      </c>
      <c r="G50" s="8"/>
      <c r="H50" s="27"/>
      <c r="I50" s="6">
        <f t="shared" ref="I50:I58" si="7">IF(E37="sauen",G37,0)</f>
        <v>0</v>
      </c>
      <c r="J50" s="6">
        <f t="shared" ref="J50:J58" si="8">IF(E37="sauen m",G37,0)</f>
        <v>0</v>
      </c>
      <c r="K50" s="8">
        <f t="shared" ref="K50:K58" si="9">IF(E37="Schwein verworfen",G37,0)</f>
        <v>0</v>
      </c>
      <c r="L50" s="8"/>
    </row>
    <row r="51" spans="4:12" ht="14.1" customHeight="1" x14ac:dyDescent="0.3">
      <c r="D51" s="27"/>
      <c r="E51" s="6">
        <f t="shared" si="5"/>
        <v>0</v>
      </c>
      <c r="F51" s="6">
        <f t="shared" si="6"/>
        <v>0</v>
      </c>
      <c r="G51" s="8"/>
      <c r="H51" s="27"/>
      <c r="I51" s="6">
        <f t="shared" si="7"/>
        <v>0</v>
      </c>
      <c r="J51" s="6">
        <f t="shared" si="8"/>
        <v>0</v>
      </c>
      <c r="K51" s="8">
        <f t="shared" si="9"/>
        <v>0</v>
      </c>
      <c r="L51" s="8"/>
    </row>
    <row r="52" spans="4:12" ht="14.1" customHeight="1" x14ac:dyDescent="0.3">
      <c r="D52" s="27"/>
      <c r="E52" s="6">
        <f t="shared" si="5"/>
        <v>0</v>
      </c>
      <c r="F52" s="6">
        <f t="shared" si="6"/>
        <v>0</v>
      </c>
      <c r="G52" s="8"/>
      <c r="H52" s="27"/>
      <c r="I52" s="6">
        <f t="shared" si="7"/>
        <v>0</v>
      </c>
      <c r="J52" s="6">
        <f t="shared" si="8"/>
        <v>0</v>
      </c>
      <c r="K52" s="8">
        <f t="shared" si="9"/>
        <v>0</v>
      </c>
      <c r="L52" s="8"/>
    </row>
    <row r="53" spans="4:12" ht="14.1" customHeight="1" x14ac:dyDescent="0.3">
      <c r="D53" s="27"/>
      <c r="E53" s="6">
        <f t="shared" si="5"/>
        <v>0</v>
      </c>
      <c r="F53" s="6">
        <f t="shared" si="6"/>
        <v>0</v>
      </c>
      <c r="G53" s="8"/>
      <c r="H53" s="27"/>
      <c r="I53" s="6">
        <f t="shared" si="7"/>
        <v>0</v>
      </c>
      <c r="J53" s="6">
        <f t="shared" si="8"/>
        <v>0</v>
      </c>
      <c r="K53" s="8">
        <f t="shared" si="9"/>
        <v>0</v>
      </c>
      <c r="L53" s="8"/>
    </row>
    <row r="54" spans="4:12" ht="14.1" customHeight="1" x14ac:dyDescent="0.3">
      <c r="D54" s="27"/>
      <c r="E54" s="6">
        <f t="shared" si="5"/>
        <v>0</v>
      </c>
      <c r="F54" s="6">
        <f t="shared" si="6"/>
        <v>0</v>
      </c>
      <c r="G54" s="8"/>
      <c r="H54" s="27"/>
      <c r="I54" s="6">
        <f t="shared" si="7"/>
        <v>0</v>
      </c>
      <c r="J54" s="6">
        <f t="shared" si="8"/>
        <v>0</v>
      </c>
      <c r="K54" s="8">
        <f t="shared" si="9"/>
        <v>0</v>
      </c>
      <c r="L54" s="8"/>
    </row>
    <row r="55" spans="4:12" ht="14.1" customHeight="1" x14ac:dyDescent="0.3">
      <c r="D55" s="27"/>
      <c r="E55" s="6">
        <f t="shared" si="5"/>
        <v>0</v>
      </c>
      <c r="F55" s="6">
        <f t="shared" si="6"/>
        <v>0</v>
      </c>
      <c r="G55" s="8"/>
      <c r="H55" s="27"/>
      <c r="I55" s="6">
        <f t="shared" si="7"/>
        <v>0</v>
      </c>
      <c r="J55" s="6">
        <f t="shared" si="8"/>
        <v>0</v>
      </c>
      <c r="K55" s="8">
        <f t="shared" si="9"/>
        <v>0</v>
      </c>
      <c r="L55" s="8"/>
    </row>
    <row r="56" spans="4:12" ht="14.1" customHeight="1" x14ac:dyDescent="0.3">
      <c r="D56" s="27"/>
      <c r="E56" s="6">
        <f t="shared" si="5"/>
        <v>0</v>
      </c>
      <c r="F56" s="6">
        <f t="shared" si="6"/>
        <v>0</v>
      </c>
      <c r="G56" s="8"/>
      <c r="H56" s="27"/>
      <c r="I56" s="6">
        <f t="shared" si="7"/>
        <v>0</v>
      </c>
      <c r="J56" s="6">
        <f t="shared" si="8"/>
        <v>0</v>
      </c>
      <c r="K56" s="8">
        <f t="shared" si="9"/>
        <v>0</v>
      </c>
      <c r="L56" s="8"/>
    </row>
    <row r="57" spans="4:12" ht="14.1" customHeight="1" x14ac:dyDescent="0.3">
      <c r="D57" s="27"/>
      <c r="E57" s="6">
        <f t="shared" si="5"/>
        <v>0</v>
      </c>
      <c r="F57" s="6">
        <f t="shared" si="6"/>
        <v>0</v>
      </c>
      <c r="G57" s="8"/>
      <c r="H57" s="27"/>
      <c r="I57" s="6">
        <f t="shared" si="7"/>
        <v>0</v>
      </c>
      <c r="J57" s="6">
        <f t="shared" si="8"/>
        <v>0</v>
      </c>
      <c r="K57" s="8">
        <f t="shared" si="9"/>
        <v>0</v>
      </c>
      <c r="L57" s="8"/>
    </row>
    <row r="58" spans="4:12" ht="14.1" customHeight="1" x14ac:dyDescent="0.3">
      <c r="D58" s="27"/>
      <c r="E58" s="6">
        <f t="shared" si="5"/>
        <v>0</v>
      </c>
      <c r="F58" s="6">
        <f t="shared" si="6"/>
        <v>0</v>
      </c>
      <c r="G58" s="8"/>
      <c r="H58" s="27"/>
      <c r="I58" s="6">
        <f t="shared" si="7"/>
        <v>0</v>
      </c>
      <c r="J58" s="6">
        <f t="shared" si="8"/>
        <v>0</v>
      </c>
      <c r="K58" s="8">
        <f t="shared" si="9"/>
        <v>0</v>
      </c>
      <c r="L58" s="8"/>
    </row>
    <row r="59" spans="4:12" ht="14.1" customHeight="1" x14ac:dyDescent="0.3">
      <c r="D59" s="27"/>
      <c r="E59" s="6">
        <f>IF(E47="sauen",F47,0)</f>
        <v>0</v>
      </c>
      <c r="F59" s="6">
        <f>IF(E47="Sauen m",F47,0)</f>
        <v>0</v>
      </c>
      <c r="G59" s="8"/>
      <c r="H59" s="27"/>
      <c r="I59" s="6">
        <f>IF(E47="sauen",G47,0)</f>
        <v>0</v>
      </c>
      <c r="J59" s="6">
        <f>IF(E47="sauen m",G47,0)</f>
        <v>0</v>
      </c>
      <c r="K59" s="8">
        <f>IF(E47="Schwein verworfen",G47,0)</f>
        <v>0</v>
      </c>
      <c r="L59" s="8"/>
    </row>
    <row r="60" spans="4:12" ht="14.1" customHeight="1" x14ac:dyDescent="0.3">
      <c r="D60" s="15" t="s">
        <v>145</v>
      </c>
      <c r="E60" s="16">
        <f>SUM(E50:E59)</f>
        <v>0</v>
      </c>
      <c r="F60" s="16">
        <f>SUM(F50:F59)</f>
        <v>0</v>
      </c>
      <c r="G60" s="17"/>
      <c r="H60" s="27" t="s">
        <v>146</v>
      </c>
      <c r="I60" s="6">
        <f>SUM(I50:I59)</f>
        <v>0</v>
      </c>
      <c r="J60" s="6">
        <f>SUM(J50:J59)</f>
        <v>0</v>
      </c>
      <c r="K60" s="8">
        <f>SUM(K50:K59)</f>
        <v>0</v>
      </c>
      <c r="L60" s="8"/>
    </row>
    <row r="61" spans="4:12" ht="14.1" customHeight="1" thickBot="1" x14ac:dyDescent="0.35">
      <c r="D61" s="28"/>
      <c r="E61" s="9">
        <f>SUM(E60:F60)</f>
        <v>0</v>
      </c>
      <c r="F61" s="9"/>
      <c r="G61" s="25"/>
      <c r="H61" s="28"/>
      <c r="I61" s="9">
        <f>SUM(I60:K60)</f>
        <v>0</v>
      </c>
      <c r="J61" s="9"/>
      <c r="K61" s="25"/>
      <c r="L61" s="8"/>
    </row>
    <row r="62" spans="4:12" ht="14.1" customHeight="1" x14ac:dyDescent="0.3">
      <c r="D62" s="27"/>
      <c r="E62" s="6"/>
      <c r="F62" s="6"/>
      <c r="G62" s="6"/>
      <c r="H62" s="6"/>
      <c r="I62" s="6"/>
      <c r="J62" s="6"/>
      <c r="K62" s="6"/>
      <c r="L62" s="8"/>
    </row>
    <row r="63" spans="4:12" ht="14.1" customHeight="1" x14ac:dyDescent="0.3">
      <c r="D63" s="27"/>
      <c r="E63" s="6"/>
      <c r="F63" s="6"/>
      <c r="G63" s="6"/>
      <c r="H63" s="6"/>
      <c r="I63" s="6"/>
      <c r="J63" s="6"/>
      <c r="K63" s="6"/>
      <c r="L63" s="8"/>
    </row>
    <row r="64" spans="4:12" ht="14.1" customHeight="1" thickBot="1" x14ac:dyDescent="0.35">
      <c r="D64" s="27"/>
      <c r="E64" s="6"/>
      <c r="F64" s="6"/>
      <c r="G64" s="6"/>
      <c r="H64" s="6"/>
      <c r="I64" s="6"/>
      <c r="J64" s="6"/>
      <c r="K64" s="6"/>
      <c r="L64" s="8"/>
    </row>
    <row r="65" spans="4:12" ht="131.25" customHeight="1" x14ac:dyDescent="0.3">
      <c r="D65" s="11" t="s">
        <v>153</v>
      </c>
      <c r="E65" s="14" t="s">
        <v>148</v>
      </c>
      <c r="F65" s="12" t="s">
        <v>149</v>
      </c>
      <c r="G65" s="6"/>
      <c r="H65" s="6"/>
      <c r="I65" s="6"/>
      <c r="J65" s="6"/>
      <c r="K65" s="6"/>
      <c r="L65" s="8"/>
    </row>
    <row r="66" spans="4:12" ht="14.1" customHeight="1" thickBot="1" x14ac:dyDescent="0.35">
      <c r="D66" s="13">
        <f>G47-I61</f>
        <v>0</v>
      </c>
      <c r="E66" s="10" t="e">
        <f>(F47-E61)/(G47-I61)</f>
        <v>#DIV/0!</v>
      </c>
      <c r="F66" s="25" t="e">
        <f>F47/G47</f>
        <v>#DIV/0!</v>
      </c>
      <c r="G66" s="9"/>
      <c r="H66" s="9"/>
      <c r="I66" s="9"/>
      <c r="J66" s="9"/>
      <c r="K66" s="9"/>
      <c r="L66" s="25"/>
    </row>
    <row r="67" spans="4:12" ht="14.1" customHeight="1" thickBot="1" x14ac:dyDescent="0.35">
      <c r="D67" s="30"/>
      <c r="E67" s="2"/>
      <c r="F67" s="2"/>
      <c r="G67" s="2"/>
      <c r="H67" s="2"/>
      <c r="I67" s="2"/>
      <c r="J67" s="2"/>
      <c r="K67" s="2"/>
      <c r="L67" s="3"/>
    </row>
    <row r="68" spans="4:12" ht="14.1" customHeight="1" thickBot="1" x14ac:dyDescent="0.35">
      <c r="D68" s="33" t="s">
        <v>195</v>
      </c>
      <c r="E68" s="34"/>
      <c r="F68" s="34"/>
      <c r="G68" s="34"/>
      <c r="H68" s="34"/>
      <c r="I68" s="34"/>
      <c r="J68" s="34"/>
      <c r="K68" s="34"/>
      <c r="L68" s="35"/>
    </row>
    <row r="69" spans="4:12" ht="14.1" customHeight="1" x14ac:dyDescent="0.3">
      <c r="D69" s="27"/>
      <c r="E69" s="6"/>
      <c r="F69" s="6" t="s">
        <v>142</v>
      </c>
      <c r="G69" s="8" t="s">
        <v>72</v>
      </c>
      <c r="H69" s="6"/>
      <c r="I69" s="6"/>
      <c r="J69" s="6"/>
      <c r="K69" s="6"/>
      <c r="L69" s="8"/>
    </row>
    <row r="70" spans="4:12" ht="14.1" customHeight="1" x14ac:dyDescent="0.3">
      <c r="D70" s="27"/>
      <c r="E70" s="6">
        <f>'Sauen + verworfen Basis'!C24</f>
        <v>0</v>
      </c>
      <c r="F70" s="31">
        <f>'Sauen + verworfen Basis'!D24*'Sauen + verworfen Basis'!B24</f>
        <v>0</v>
      </c>
      <c r="G70" s="18">
        <f>'Sauen + verworfen Basis'!B24</f>
        <v>0</v>
      </c>
      <c r="H70" s="6"/>
      <c r="I70" s="6"/>
      <c r="J70" s="6"/>
      <c r="K70" s="6"/>
      <c r="L70" s="8"/>
    </row>
    <row r="71" spans="4:12" ht="14.1" customHeight="1" x14ac:dyDescent="0.3">
      <c r="D71" s="27"/>
      <c r="E71" s="6">
        <f>'Sauen + verworfen Basis'!C25</f>
        <v>0</v>
      </c>
      <c r="F71" s="31">
        <f>'Sauen + verworfen Basis'!D25*'Sauen + verworfen Basis'!B25</f>
        <v>0</v>
      </c>
      <c r="G71" s="18">
        <f>'Sauen + verworfen Basis'!B25</f>
        <v>0</v>
      </c>
      <c r="H71" s="6"/>
      <c r="I71" s="6"/>
      <c r="J71" s="6"/>
      <c r="K71" s="6"/>
      <c r="L71" s="8"/>
    </row>
    <row r="72" spans="4:12" ht="14.1" customHeight="1" x14ac:dyDescent="0.3">
      <c r="D72" s="27"/>
      <c r="E72" s="6">
        <f>'Sauen + verworfen Basis'!C26</f>
        <v>0</v>
      </c>
      <c r="F72" s="31">
        <f>'Sauen + verworfen Basis'!D26*'Sauen + verworfen Basis'!B26</f>
        <v>0</v>
      </c>
      <c r="G72" s="18">
        <f>'Sauen + verworfen Basis'!B26</f>
        <v>0</v>
      </c>
      <c r="H72" s="6"/>
      <c r="I72" s="6"/>
      <c r="J72" s="6"/>
      <c r="K72" s="6"/>
      <c r="L72" s="8"/>
    </row>
    <row r="73" spans="4:12" ht="14.1" customHeight="1" x14ac:dyDescent="0.3">
      <c r="D73" s="27"/>
      <c r="E73" s="6">
        <f>'Sauen + verworfen Basis'!C27</f>
        <v>0</v>
      </c>
      <c r="F73" s="31">
        <f>'Sauen + verworfen Basis'!D27*'Sauen + verworfen Basis'!B27</f>
        <v>0</v>
      </c>
      <c r="G73" s="18">
        <f>'Sauen + verworfen Basis'!B27</f>
        <v>0</v>
      </c>
      <c r="H73" s="6"/>
      <c r="I73" s="6"/>
      <c r="J73" s="6"/>
      <c r="K73" s="6"/>
      <c r="L73" s="8"/>
    </row>
    <row r="74" spans="4:12" ht="14.1" customHeight="1" x14ac:dyDescent="0.3">
      <c r="D74" s="27"/>
      <c r="E74" s="6">
        <f>'Sauen + verworfen Basis'!C28</f>
        <v>0</v>
      </c>
      <c r="F74" s="31">
        <f>'Sauen + verworfen Basis'!D28*'Sauen + verworfen Basis'!B28</f>
        <v>0</v>
      </c>
      <c r="G74" s="18">
        <f>'Sauen + verworfen Basis'!B28</f>
        <v>0</v>
      </c>
      <c r="H74" s="6"/>
      <c r="I74" s="6"/>
      <c r="J74" s="6"/>
      <c r="K74" s="6"/>
      <c r="L74" s="8"/>
    </row>
    <row r="75" spans="4:12" ht="14.1" customHeight="1" x14ac:dyDescent="0.3">
      <c r="D75" s="27"/>
      <c r="E75" s="6">
        <f>'Sauen + verworfen Basis'!C29</f>
        <v>0</v>
      </c>
      <c r="F75" s="31">
        <f>'Sauen + verworfen Basis'!D29*'Sauen + verworfen Basis'!B29</f>
        <v>0</v>
      </c>
      <c r="G75" s="18">
        <f>'Sauen + verworfen Basis'!B29</f>
        <v>0</v>
      </c>
      <c r="H75" s="6"/>
      <c r="I75" s="6"/>
      <c r="J75" s="6"/>
      <c r="K75" s="6"/>
      <c r="L75" s="8"/>
    </row>
    <row r="76" spans="4:12" ht="14.1" customHeight="1" x14ac:dyDescent="0.3">
      <c r="D76" s="27"/>
      <c r="E76" s="6">
        <f>'Sauen + verworfen Basis'!C30</f>
        <v>0</v>
      </c>
      <c r="F76" s="31">
        <f>'Sauen + verworfen Basis'!D30*'Sauen + verworfen Basis'!B30</f>
        <v>0</v>
      </c>
      <c r="G76" s="18">
        <f>'Sauen + verworfen Basis'!B30</f>
        <v>0</v>
      </c>
      <c r="H76" s="6"/>
      <c r="I76" s="6"/>
      <c r="J76" s="6"/>
      <c r="K76" s="6"/>
      <c r="L76" s="8"/>
    </row>
    <row r="77" spans="4:12" ht="14.1" customHeight="1" x14ac:dyDescent="0.3">
      <c r="D77" s="27"/>
      <c r="E77" s="6">
        <f>'Sauen + verworfen Basis'!C31</f>
        <v>0</v>
      </c>
      <c r="F77" s="31">
        <f>'Sauen + verworfen Basis'!D31*'Sauen + verworfen Basis'!B31</f>
        <v>0</v>
      </c>
      <c r="G77" s="18">
        <f>'Sauen + verworfen Basis'!B31</f>
        <v>0</v>
      </c>
      <c r="H77" s="6"/>
      <c r="I77" s="6"/>
      <c r="J77" s="6"/>
      <c r="K77" s="6"/>
      <c r="L77" s="8"/>
    </row>
    <row r="78" spans="4:12" ht="14.1" customHeight="1" x14ac:dyDescent="0.3">
      <c r="D78" s="27"/>
      <c r="E78" s="6">
        <f>'Sauen + verworfen Basis'!C32</f>
        <v>0</v>
      </c>
      <c r="F78" s="31">
        <f>'Sauen + verworfen Basis'!D32*'Sauen + verworfen Basis'!B32</f>
        <v>0</v>
      </c>
      <c r="G78" s="18">
        <f>'Sauen + verworfen Basis'!B32</f>
        <v>0</v>
      </c>
      <c r="H78" s="6"/>
      <c r="I78" s="6"/>
      <c r="J78" s="6"/>
      <c r="K78" s="6"/>
      <c r="L78" s="8"/>
    </row>
    <row r="79" spans="4:12" ht="14.1" customHeight="1" x14ac:dyDescent="0.3">
      <c r="D79" s="27"/>
      <c r="E79" s="6">
        <f>'Sauen + verworfen Basis'!C33</f>
        <v>0</v>
      </c>
      <c r="F79" s="31">
        <f>'Sauen + verworfen Basis'!D33*'Sauen + verworfen Basis'!B33</f>
        <v>0</v>
      </c>
      <c r="G79" s="18">
        <f>'Sauen + verworfen Basis'!B33</f>
        <v>0</v>
      </c>
      <c r="H79" s="6"/>
      <c r="I79" s="6"/>
      <c r="J79" s="6"/>
      <c r="K79" s="6"/>
      <c r="L79" s="8"/>
    </row>
    <row r="80" spans="4:12" ht="14.1" customHeight="1" thickBot="1" x14ac:dyDescent="0.35">
      <c r="D80" s="19" t="s">
        <v>143</v>
      </c>
      <c r="E80" s="20"/>
      <c r="F80" s="32">
        <f>ROUND(SUM(F70:F79),2)</f>
        <v>0</v>
      </c>
      <c r="G80" s="21">
        <f>ROUND(SUM(G70:G79),2)</f>
        <v>0</v>
      </c>
      <c r="H80" s="6"/>
      <c r="I80" s="6"/>
      <c r="J80" s="6"/>
      <c r="K80" s="6"/>
      <c r="L80" s="8"/>
    </row>
    <row r="81" spans="4:12" ht="14.1" customHeight="1" thickBot="1" x14ac:dyDescent="0.35">
      <c r="D81" s="27"/>
      <c r="E81" s="6"/>
      <c r="F81" s="6"/>
      <c r="G81" s="6"/>
      <c r="H81" s="6"/>
      <c r="I81" s="6"/>
      <c r="J81" s="6"/>
      <c r="K81" s="6"/>
      <c r="L81" s="8"/>
    </row>
    <row r="82" spans="4:12" ht="14.1" customHeight="1" x14ac:dyDescent="0.3">
      <c r="D82" s="26"/>
      <c r="E82" s="7" t="s">
        <v>133</v>
      </c>
      <c r="F82" s="7" t="s">
        <v>136</v>
      </c>
      <c r="G82" s="24"/>
      <c r="H82" s="26"/>
      <c r="I82" s="7" t="s">
        <v>144</v>
      </c>
      <c r="J82" s="7" t="s">
        <v>136</v>
      </c>
      <c r="K82" s="22" t="s">
        <v>152</v>
      </c>
      <c r="L82" s="8"/>
    </row>
    <row r="83" spans="4:12" ht="14.1" customHeight="1" x14ac:dyDescent="0.3">
      <c r="D83" s="27"/>
      <c r="E83" s="6">
        <f t="shared" ref="E83:E91" si="10">IF(E70="sauen",F70,0)</f>
        <v>0</v>
      </c>
      <c r="F83" s="6">
        <f t="shared" ref="F83:F91" si="11">IF(E70="Sauen m",F70,0)</f>
        <v>0</v>
      </c>
      <c r="G83" s="8"/>
      <c r="H83" s="27"/>
      <c r="I83" s="6">
        <f t="shared" ref="I83:I91" si="12">IF(E70="sauen",G70,0)</f>
        <v>0</v>
      </c>
      <c r="J83" s="6">
        <f t="shared" ref="J83:J91" si="13">IF(E70="sauen m",G70,0)</f>
        <v>0</v>
      </c>
      <c r="K83" s="8">
        <f t="shared" ref="K83:K91" si="14">IF(E70="Schwein verworfen",G70,0)</f>
        <v>0</v>
      </c>
      <c r="L83" s="8"/>
    </row>
    <row r="84" spans="4:12" ht="14.1" customHeight="1" x14ac:dyDescent="0.3">
      <c r="D84" s="27"/>
      <c r="E84" s="6">
        <f t="shared" si="10"/>
        <v>0</v>
      </c>
      <c r="F84" s="6">
        <f t="shared" si="11"/>
        <v>0</v>
      </c>
      <c r="G84" s="8"/>
      <c r="H84" s="27"/>
      <c r="I84" s="6">
        <f t="shared" si="12"/>
        <v>0</v>
      </c>
      <c r="J84" s="6">
        <f t="shared" si="13"/>
        <v>0</v>
      </c>
      <c r="K84" s="8">
        <f t="shared" si="14"/>
        <v>0</v>
      </c>
      <c r="L84" s="8"/>
    </row>
    <row r="85" spans="4:12" ht="14.1" customHeight="1" x14ac:dyDescent="0.3">
      <c r="D85" s="27"/>
      <c r="E85" s="6">
        <f t="shared" si="10"/>
        <v>0</v>
      </c>
      <c r="F85" s="6">
        <f t="shared" si="11"/>
        <v>0</v>
      </c>
      <c r="G85" s="8"/>
      <c r="H85" s="27"/>
      <c r="I85" s="6">
        <f t="shared" si="12"/>
        <v>0</v>
      </c>
      <c r="J85" s="6">
        <f t="shared" si="13"/>
        <v>0</v>
      </c>
      <c r="K85" s="8">
        <f t="shared" si="14"/>
        <v>0</v>
      </c>
      <c r="L85" s="8"/>
    </row>
    <row r="86" spans="4:12" ht="14.1" customHeight="1" x14ac:dyDescent="0.3">
      <c r="D86" s="27"/>
      <c r="E86" s="6">
        <f t="shared" si="10"/>
        <v>0</v>
      </c>
      <c r="F86" s="6">
        <f t="shared" si="11"/>
        <v>0</v>
      </c>
      <c r="G86" s="8"/>
      <c r="H86" s="27"/>
      <c r="I86" s="6">
        <f t="shared" si="12"/>
        <v>0</v>
      </c>
      <c r="J86" s="6">
        <f t="shared" si="13"/>
        <v>0</v>
      </c>
      <c r="K86" s="8">
        <f t="shared" si="14"/>
        <v>0</v>
      </c>
      <c r="L86" s="8"/>
    </row>
    <row r="87" spans="4:12" ht="14.1" customHeight="1" x14ac:dyDescent="0.3">
      <c r="D87" s="27"/>
      <c r="E87" s="6">
        <f t="shared" si="10"/>
        <v>0</v>
      </c>
      <c r="F87" s="6">
        <f t="shared" si="11"/>
        <v>0</v>
      </c>
      <c r="G87" s="8"/>
      <c r="H87" s="27"/>
      <c r="I87" s="6">
        <f t="shared" si="12"/>
        <v>0</v>
      </c>
      <c r="J87" s="6">
        <f t="shared" si="13"/>
        <v>0</v>
      </c>
      <c r="K87" s="8">
        <f t="shared" si="14"/>
        <v>0</v>
      </c>
      <c r="L87" s="8"/>
    </row>
    <row r="88" spans="4:12" ht="14.1" customHeight="1" x14ac:dyDescent="0.3">
      <c r="D88" s="27"/>
      <c r="E88" s="6">
        <f t="shared" si="10"/>
        <v>0</v>
      </c>
      <c r="F88" s="6">
        <f t="shared" si="11"/>
        <v>0</v>
      </c>
      <c r="G88" s="8"/>
      <c r="H88" s="27"/>
      <c r="I88" s="6">
        <f t="shared" si="12"/>
        <v>0</v>
      </c>
      <c r="J88" s="6">
        <f t="shared" si="13"/>
        <v>0</v>
      </c>
      <c r="K88" s="8">
        <f t="shared" si="14"/>
        <v>0</v>
      </c>
      <c r="L88" s="8"/>
    </row>
    <row r="89" spans="4:12" ht="14.1" customHeight="1" x14ac:dyDescent="0.3">
      <c r="D89" s="27"/>
      <c r="E89" s="6">
        <f t="shared" si="10"/>
        <v>0</v>
      </c>
      <c r="F89" s="6">
        <f t="shared" si="11"/>
        <v>0</v>
      </c>
      <c r="G89" s="8"/>
      <c r="H89" s="27"/>
      <c r="I89" s="6">
        <f t="shared" si="12"/>
        <v>0</v>
      </c>
      <c r="J89" s="6">
        <f t="shared" si="13"/>
        <v>0</v>
      </c>
      <c r="K89" s="8">
        <f t="shared" si="14"/>
        <v>0</v>
      </c>
      <c r="L89" s="8"/>
    </row>
    <row r="90" spans="4:12" ht="14.1" customHeight="1" x14ac:dyDescent="0.3">
      <c r="D90" s="27"/>
      <c r="E90" s="6">
        <f t="shared" si="10"/>
        <v>0</v>
      </c>
      <c r="F90" s="6">
        <f t="shared" si="11"/>
        <v>0</v>
      </c>
      <c r="G90" s="8"/>
      <c r="H90" s="27"/>
      <c r="I90" s="6">
        <f t="shared" si="12"/>
        <v>0</v>
      </c>
      <c r="J90" s="6">
        <f t="shared" si="13"/>
        <v>0</v>
      </c>
      <c r="K90" s="8">
        <f t="shared" si="14"/>
        <v>0</v>
      </c>
      <c r="L90" s="8"/>
    </row>
    <row r="91" spans="4:12" ht="14.1" customHeight="1" x14ac:dyDescent="0.3">
      <c r="D91" s="27"/>
      <c r="E91" s="6">
        <f t="shared" si="10"/>
        <v>0</v>
      </c>
      <c r="F91" s="6">
        <f t="shared" si="11"/>
        <v>0</v>
      </c>
      <c r="G91" s="8"/>
      <c r="H91" s="27"/>
      <c r="I91" s="6">
        <f t="shared" si="12"/>
        <v>0</v>
      </c>
      <c r="J91" s="6">
        <f t="shared" si="13"/>
        <v>0</v>
      </c>
      <c r="K91" s="8">
        <f t="shared" si="14"/>
        <v>0</v>
      </c>
      <c r="L91" s="8"/>
    </row>
    <row r="92" spans="4:12" ht="14.1" customHeight="1" x14ac:dyDescent="0.3">
      <c r="D92" s="27"/>
      <c r="E92" s="6">
        <f t="shared" ref="E92" si="15">IF(E80="sauen",F80,0)</f>
        <v>0</v>
      </c>
      <c r="F92" s="6">
        <f t="shared" ref="F92" si="16">IF(E80="Sauen m",F80,0)</f>
        <v>0</v>
      </c>
      <c r="G92" s="8"/>
      <c r="H92" s="27"/>
      <c r="I92" s="6">
        <f t="shared" ref="I92" si="17">IF(E80="sauen",G80,0)</f>
        <v>0</v>
      </c>
      <c r="J92" s="6">
        <f t="shared" ref="J92" si="18">IF(E80="sauen m",G80,0)</f>
        <v>0</v>
      </c>
      <c r="K92" s="8">
        <f t="shared" ref="K92" si="19">IF(E80="Schwein verworfen",G80,0)</f>
        <v>0</v>
      </c>
      <c r="L92" s="8"/>
    </row>
    <row r="93" spans="4:12" ht="14.1" customHeight="1" x14ac:dyDescent="0.3">
      <c r="D93" s="15" t="s">
        <v>145</v>
      </c>
      <c r="E93" s="16">
        <f t="shared" ref="E93:F93" si="20">SUM(E83:E92)</f>
        <v>0</v>
      </c>
      <c r="F93" s="16">
        <f t="shared" si="20"/>
        <v>0</v>
      </c>
      <c r="G93" s="17"/>
      <c r="H93" s="27" t="s">
        <v>146</v>
      </c>
      <c r="I93" s="6">
        <f t="shared" ref="I93:K93" si="21">SUM(I83:I92)</f>
        <v>0</v>
      </c>
      <c r="J93" s="6">
        <f t="shared" si="21"/>
        <v>0</v>
      </c>
      <c r="K93" s="8">
        <f t="shared" si="21"/>
        <v>0</v>
      </c>
      <c r="L93" s="8"/>
    </row>
    <row r="94" spans="4:12" ht="14.1" customHeight="1" thickBot="1" x14ac:dyDescent="0.35">
      <c r="D94" s="28"/>
      <c r="E94" s="9">
        <f t="shared" ref="E94" si="22">SUM(E93:F93)</f>
        <v>0</v>
      </c>
      <c r="F94" s="9"/>
      <c r="G94" s="25"/>
      <c r="H94" s="28"/>
      <c r="I94" s="9">
        <f t="shared" ref="I94" si="23">SUM(I93:K93)</f>
        <v>0</v>
      </c>
      <c r="J94" s="9"/>
      <c r="K94" s="25"/>
      <c r="L94" s="8"/>
    </row>
    <row r="95" spans="4:12" ht="14.1" customHeight="1" x14ac:dyDescent="0.3">
      <c r="D95" s="27"/>
      <c r="E95" s="6"/>
      <c r="F95" s="6"/>
      <c r="G95" s="6"/>
      <c r="H95" s="6"/>
      <c r="I95" s="6"/>
      <c r="J95" s="6"/>
      <c r="K95" s="6"/>
      <c r="L95" s="8"/>
    </row>
    <row r="96" spans="4:12" ht="14.1" customHeight="1" x14ac:dyDescent="0.3">
      <c r="D96" s="27"/>
      <c r="E96" s="6"/>
      <c r="F96" s="6"/>
      <c r="G96" s="6"/>
      <c r="H96" s="6"/>
      <c r="I96" s="6"/>
      <c r="J96" s="6"/>
      <c r="K96" s="6"/>
      <c r="L96" s="8"/>
    </row>
    <row r="97" spans="4:12" ht="14.1" customHeight="1" thickBot="1" x14ac:dyDescent="0.35">
      <c r="D97" s="27"/>
      <c r="E97" s="6"/>
      <c r="F97" s="6"/>
      <c r="G97" s="6"/>
      <c r="H97" s="6"/>
      <c r="I97" s="6"/>
      <c r="J97" s="6"/>
      <c r="K97" s="6"/>
      <c r="L97" s="8"/>
    </row>
    <row r="98" spans="4:12" ht="126" customHeight="1" x14ac:dyDescent="0.3">
      <c r="D98" s="11" t="s">
        <v>153</v>
      </c>
      <c r="E98" s="14" t="s">
        <v>148</v>
      </c>
      <c r="F98" s="12" t="s">
        <v>149</v>
      </c>
      <c r="G98" s="6"/>
      <c r="H98" s="6"/>
      <c r="I98" s="6"/>
      <c r="J98" s="6"/>
      <c r="K98" s="6"/>
      <c r="L98" s="8"/>
    </row>
    <row r="99" spans="4:12" ht="14.1" customHeight="1" thickBot="1" x14ac:dyDescent="0.35">
      <c r="D99" s="13">
        <f t="shared" ref="D99" si="24">G80-I94</f>
        <v>0</v>
      </c>
      <c r="E99" s="10" t="e">
        <f t="shared" ref="E99" si="25">(F80-E94)/(G80-I94)</f>
        <v>#DIV/0!</v>
      </c>
      <c r="F99" s="25" t="e">
        <f t="shared" ref="F99" si="26">F80/G80</f>
        <v>#DIV/0!</v>
      </c>
      <c r="G99" s="9"/>
      <c r="H99" s="9"/>
      <c r="I99" s="9"/>
      <c r="J99" s="9"/>
      <c r="K99" s="9"/>
      <c r="L99" s="25"/>
    </row>
    <row r="100" spans="4:12" ht="14.1" customHeight="1" thickBot="1" x14ac:dyDescent="0.35">
      <c r="D100" s="36"/>
      <c r="E100" s="29"/>
      <c r="F100" s="29"/>
      <c r="G100" s="29"/>
      <c r="H100" s="29"/>
      <c r="I100" s="29"/>
      <c r="J100" s="29"/>
      <c r="K100" s="29"/>
      <c r="L100" s="23"/>
    </row>
    <row r="101" spans="4:12" ht="14.1" customHeight="1" thickBot="1" x14ac:dyDescent="0.35">
      <c r="D101" s="1"/>
      <c r="E101" s="1"/>
      <c r="F101" s="1"/>
      <c r="G101" s="1"/>
      <c r="H101" s="1"/>
      <c r="I101" s="1"/>
      <c r="J101" s="1"/>
      <c r="K101" s="1"/>
      <c r="L101" s="1"/>
    </row>
    <row r="102" spans="4:12" ht="14.1" customHeight="1" thickBot="1" x14ac:dyDescent="0.35">
      <c r="D102" s="33" t="s">
        <v>196</v>
      </c>
      <c r="E102" s="34"/>
      <c r="F102" s="34"/>
      <c r="G102" s="34"/>
      <c r="H102" s="34"/>
      <c r="I102" s="34"/>
      <c r="J102" s="34"/>
      <c r="K102" s="34"/>
      <c r="L102" s="35"/>
    </row>
    <row r="103" spans="4:12" ht="14.1" customHeight="1" x14ac:dyDescent="0.3">
      <c r="D103" s="27"/>
      <c r="E103" s="6"/>
      <c r="F103" s="6" t="s">
        <v>142</v>
      </c>
      <c r="G103" s="8" t="s">
        <v>72</v>
      </c>
      <c r="H103" s="6"/>
      <c r="I103" s="6"/>
      <c r="J103" s="6"/>
      <c r="K103" s="6"/>
      <c r="L103" s="8"/>
    </row>
    <row r="104" spans="4:12" ht="14.1" customHeight="1" x14ac:dyDescent="0.3">
      <c r="D104" s="27"/>
      <c r="E104" s="6">
        <f>'Sauen + verworfen Basis'!C35</f>
        <v>0</v>
      </c>
      <c r="F104" s="31">
        <f>'Sauen + verworfen Basis'!D35*'Sauen + verworfen Basis'!B35</f>
        <v>0</v>
      </c>
      <c r="G104" s="18">
        <f>'Sauen + verworfen Basis'!B35</f>
        <v>0</v>
      </c>
      <c r="H104" s="6"/>
      <c r="I104" s="6"/>
      <c r="J104" s="6"/>
      <c r="K104" s="6"/>
      <c r="L104" s="8"/>
    </row>
    <row r="105" spans="4:12" ht="14.1" customHeight="1" x14ac:dyDescent="0.3">
      <c r="D105" s="27"/>
      <c r="E105" s="6">
        <f>'Sauen + verworfen Basis'!C36</f>
        <v>0</v>
      </c>
      <c r="F105" s="31">
        <f>'Sauen + verworfen Basis'!D36*'Sauen + verworfen Basis'!B36</f>
        <v>0</v>
      </c>
      <c r="G105" s="18">
        <f>'Sauen + verworfen Basis'!B36</f>
        <v>0</v>
      </c>
      <c r="H105" s="6"/>
      <c r="I105" s="6"/>
      <c r="J105" s="6"/>
      <c r="K105" s="6"/>
      <c r="L105" s="8"/>
    </row>
    <row r="106" spans="4:12" ht="14.1" customHeight="1" x14ac:dyDescent="0.3">
      <c r="D106" s="27"/>
      <c r="E106" s="6">
        <f>'Sauen + verworfen Basis'!C37</f>
        <v>0</v>
      </c>
      <c r="F106" s="31">
        <f>'Sauen + verworfen Basis'!D37*'Sauen + verworfen Basis'!B37</f>
        <v>0</v>
      </c>
      <c r="G106" s="18">
        <f>'Sauen + verworfen Basis'!B37</f>
        <v>0</v>
      </c>
      <c r="H106" s="6"/>
      <c r="I106" s="6"/>
      <c r="J106" s="6"/>
      <c r="K106" s="6"/>
      <c r="L106" s="8"/>
    </row>
    <row r="107" spans="4:12" ht="14.1" customHeight="1" x14ac:dyDescent="0.3">
      <c r="D107" s="27"/>
      <c r="E107" s="6">
        <f>'Sauen + verworfen Basis'!C38</f>
        <v>0</v>
      </c>
      <c r="F107" s="31">
        <f>'Sauen + verworfen Basis'!D38*'Sauen + verworfen Basis'!B38</f>
        <v>0</v>
      </c>
      <c r="G107" s="18">
        <f>'Sauen + verworfen Basis'!B38</f>
        <v>0</v>
      </c>
      <c r="H107" s="6"/>
      <c r="I107" s="6"/>
      <c r="J107" s="6"/>
      <c r="K107" s="6"/>
      <c r="L107" s="8"/>
    </row>
    <row r="108" spans="4:12" ht="14.1" customHeight="1" x14ac:dyDescent="0.3">
      <c r="D108" s="27"/>
      <c r="E108" s="6">
        <f>'Sauen + verworfen Basis'!C39</f>
        <v>0</v>
      </c>
      <c r="F108" s="31">
        <f>'Sauen + verworfen Basis'!D39*'Sauen + verworfen Basis'!B39</f>
        <v>0</v>
      </c>
      <c r="G108" s="18">
        <f>'Sauen + verworfen Basis'!B39</f>
        <v>0</v>
      </c>
      <c r="H108" s="6"/>
      <c r="I108" s="6"/>
      <c r="J108" s="6"/>
      <c r="K108" s="6"/>
      <c r="L108" s="8"/>
    </row>
    <row r="109" spans="4:12" ht="14.1" customHeight="1" x14ac:dyDescent="0.3">
      <c r="D109" s="27"/>
      <c r="E109" s="6">
        <f>'Sauen + verworfen Basis'!C40</f>
        <v>0</v>
      </c>
      <c r="F109" s="31">
        <f>'Sauen + verworfen Basis'!D40*'Sauen + verworfen Basis'!B40</f>
        <v>0</v>
      </c>
      <c r="G109" s="18">
        <f>'Sauen + verworfen Basis'!B40</f>
        <v>0</v>
      </c>
      <c r="H109" s="6"/>
      <c r="I109" s="6"/>
      <c r="J109" s="6"/>
      <c r="K109" s="6"/>
      <c r="L109" s="8"/>
    </row>
    <row r="110" spans="4:12" ht="14.1" customHeight="1" x14ac:dyDescent="0.3">
      <c r="D110" s="27"/>
      <c r="E110" s="6">
        <f>'Sauen + verworfen Basis'!C41</f>
        <v>0</v>
      </c>
      <c r="F110" s="31">
        <f>'Sauen + verworfen Basis'!D41*'Sauen + verworfen Basis'!B41</f>
        <v>0</v>
      </c>
      <c r="G110" s="18">
        <f>'Sauen + verworfen Basis'!B41</f>
        <v>0</v>
      </c>
      <c r="H110" s="6"/>
      <c r="I110" s="6"/>
      <c r="J110" s="6"/>
      <c r="K110" s="6"/>
      <c r="L110" s="8"/>
    </row>
    <row r="111" spans="4:12" ht="14.1" customHeight="1" x14ac:dyDescent="0.3">
      <c r="D111" s="27"/>
      <c r="E111" s="6">
        <f>'Sauen + verworfen Basis'!C42</f>
        <v>0</v>
      </c>
      <c r="F111" s="31">
        <f>'Sauen + verworfen Basis'!D42*'Sauen + verworfen Basis'!B42</f>
        <v>0</v>
      </c>
      <c r="G111" s="18">
        <f>'Sauen + verworfen Basis'!B42</f>
        <v>0</v>
      </c>
      <c r="H111" s="6"/>
      <c r="I111" s="6"/>
      <c r="J111" s="6"/>
      <c r="K111" s="6"/>
      <c r="L111" s="8"/>
    </row>
    <row r="112" spans="4:12" ht="14.1" customHeight="1" x14ac:dyDescent="0.3">
      <c r="D112" s="27"/>
      <c r="E112" s="6">
        <f>'Sauen + verworfen Basis'!C43</f>
        <v>0</v>
      </c>
      <c r="F112" s="31">
        <f>'Sauen + verworfen Basis'!D43*'Sauen + verworfen Basis'!B43</f>
        <v>0</v>
      </c>
      <c r="G112" s="18">
        <f>'Sauen + verworfen Basis'!B43</f>
        <v>0</v>
      </c>
      <c r="H112" s="6"/>
      <c r="I112" s="6"/>
      <c r="J112" s="6"/>
      <c r="K112" s="6"/>
      <c r="L112" s="8"/>
    </row>
    <row r="113" spans="4:12" ht="14.1" customHeight="1" x14ac:dyDescent="0.3">
      <c r="D113" s="27"/>
      <c r="E113" s="6">
        <f>'Sauen + verworfen Basis'!C44</f>
        <v>0</v>
      </c>
      <c r="F113" s="31">
        <f>'Sauen + verworfen Basis'!D44*'Sauen + verworfen Basis'!B44</f>
        <v>0</v>
      </c>
      <c r="G113" s="18">
        <f>'Sauen + verworfen Basis'!B44</f>
        <v>0</v>
      </c>
      <c r="H113" s="6"/>
      <c r="I113" s="6"/>
      <c r="J113" s="6"/>
      <c r="K113" s="6"/>
      <c r="L113" s="8"/>
    </row>
    <row r="114" spans="4:12" ht="14.1" customHeight="1" thickBot="1" x14ac:dyDescent="0.35">
      <c r="D114" s="19" t="s">
        <v>143</v>
      </c>
      <c r="E114" s="20"/>
      <c r="F114" s="32">
        <f t="shared" ref="F114:G114" si="27">ROUND(SUM(F104:F113),2)</f>
        <v>0</v>
      </c>
      <c r="G114" s="21">
        <f t="shared" si="27"/>
        <v>0</v>
      </c>
      <c r="H114" s="6"/>
      <c r="I114" s="6"/>
      <c r="J114" s="6"/>
      <c r="K114" s="6"/>
      <c r="L114" s="8"/>
    </row>
    <row r="115" spans="4:12" ht="14.1" customHeight="1" thickBot="1" x14ac:dyDescent="0.35">
      <c r="D115" s="27"/>
      <c r="E115" s="6"/>
      <c r="F115" s="6"/>
      <c r="G115" s="6"/>
      <c r="H115" s="6"/>
      <c r="I115" s="6"/>
      <c r="J115" s="6"/>
      <c r="K115" s="6"/>
      <c r="L115" s="8"/>
    </row>
    <row r="116" spans="4:12" ht="14.1" customHeight="1" x14ac:dyDescent="0.3">
      <c r="D116" s="26"/>
      <c r="E116" s="7" t="s">
        <v>133</v>
      </c>
      <c r="F116" s="7" t="s">
        <v>136</v>
      </c>
      <c r="G116" s="24"/>
      <c r="H116" s="26"/>
      <c r="I116" s="7" t="s">
        <v>144</v>
      </c>
      <c r="J116" s="7" t="s">
        <v>136</v>
      </c>
      <c r="K116" s="22" t="s">
        <v>152</v>
      </c>
      <c r="L116" s="8"/>
    </row>
    <row r="117" spans="4:12" ht="14.1" customHeight="1" x14ac:dyDescent="0.3">
      <c r="D117" s="27"/>
      <c r="E117" s="6">
        <f t="shared" ref="E117:E125" si="28">IF(E104="sauen",F104,0)</f>
        <v>0</v>
      </c>
      <c r="F117" s="6">
        <f t="shared" ref="F117:F125" si="29">IF(E104="Sauen m",F104,0)</f>
        <v>0</v>
      </c>
      <c r="G117" s="8"/>
      <c r="H117" s="27"/>
      <c r="I117" s="6">
        <f t="shared" ref="I117:I125" si="30">IF(E104="sauen",G104,0)</f>
        <v>0</v>
      </c>
      <c r="J117" s="6">
        <f t="shared" ref="J117:J125" si="31">IF(E104="sauen m",G104,0)</f>
        <v>0</v>
      </c>
      <c r="K117" s="8">
        <f t="shared" ref="K117:K125" si="32">IF(E104="Schwein verworfen",G104,0)</f>
        <v>0</v>
      </c>
      <c r="L117" s="8"/>
    </row>
    <row r="118" spans="4:12" ht="14.1" customHeight="1" x14ac:dyDescent="0.3">
      <c r="D118" s="27"/>
      <c r="E118" s="6">
        <f t="shared" si="28"/>
        <v>0</v>
      </c>
      <c r="F118" s="6">
        <f t="shared" si="29"/>
        <v>0</v>
      </c>
      <c r="G118" s="8"/>
      <c r="H118" s="27"/>
      <c r="I118" s="6">
        <f t="shared" si="30"/>
        <v>0</v>
      </c>
      <c r="J118" s="6">
        <f t="shared" si="31"/>
        <v>0</v>
      </c>
      <c r="K118" s="8">
        <f t="shared" si="32"/>
        <v>0</v>
      </c>
      <c r="L118" s="8"/>
    </row>
    <row r="119" spans="4:12" ht="14.1" customHeight="1" x14ac:dyDescent="0.3">
      <c r="D119" s="27"/>
      <c r="E119" s="6">
        <f t="shared" si="28"/>
        <v>0</v>
      </c>
      <c r="F119" s="6">
        <f t="shared" si="29"/>
        <v>0</v>
      </c>
      <c r="G119" s="8"/>
      <c r="H119" s="27"/>
      <c r="I119" s="6">
        <f t="shared" si="30"/>
        <v>0</v>
      </c>
      <c r="J119" s="6">
        <f t="shared" si="31"/>
        <v>0</v>
      </c>
      <c r="K119" s="8">
        <f t="shared" si="32"/>
        <v>0</v>
      </c>
      <c r="L119" s="8"/>
    </row>
    <row r="120" spans="4:12" ht="14.1" customHeight="1" x14ac:dyDescent="0.3">
      <c r="D120" s="27"/>
      <c r="E120" s="6">
        <f t="shared" si="28"/>
        <v>0</v>
      </c>
      <c r="F120" s="6">
        <f t="shared" si="29"/>
        <v>0</v>
      </c>
      <c r="G120" s="8"/>
      <c r="H120" s="27"/>
      <c r="I120" s="6">
        <f t="shared" si="30"/>
        <v>0</v>
      </c>
      <c r="J120" s="6">
        <f t="shared" si="31"/>
        <v>0</v>
      </c>
      <c r="K120" s="8">
        <f t="shared" si="32"/>
        <v>0</v>
      </c>
      <c r="L120" s="8"/>
    </row>
    <row r="121" spans="4:12" ht="14.1" customHeight="1" x14ac:dyDescent="0.3">
      <c r="D121" s="27"/>
      <c r="E121" s="6">
        <f t="shared" si="28"/>
        <v>0</v>
      </c>
      <c r="F121" s="6">
        <f t="shared" si="29"/>
        <v>0</v>
      </c>
      <c r="G121" s="8"/>
      <c r="H121" s="27"/>
      <c r="I121" s="6">
        <f t="shared" si="30"/>
        <v>0</v>
      </c>
      <c r="J121" s="6">
        <f t="shared" si="31"/>
        <v>0</v>
      </c>
      <c r="K121" s="8">
        <f t="shared" si="32"/>
        <v>0</v>
      </c>
      <c r="L121" s="8"/>
    </row>
    <row r="122" spans="4:12" ht="14.1" customHeight="1" x14ac:dyDescent="0.3">
      <c r="D122" s="27"/>
      <c r="E122" s="6">
        <f t="shared" si="28"/>
        <v>0</v>
      </c>
      <c r="F122" s="6">
        <f t="shared" si="29"/>
        <v>0</v>
      </c>
      <c r="G122" s="8"/>
      <c r="H122" s="27"/>
      <c r="I122" s="6">
        <f t="shared" si="30"/>
        <v>0</v>
      </c>
      <c r="J122" s="6">
        <f t="shared" si="31"/>
        <v>0</v>
      </c>
      <c r="K122" s="8">
        <f t="shared" si="32"/>
        <v>0</v>
      </c>
      <c r="L122" s="8"/>
    </row>
    <row r="123" spans="4:12" ht="14.1" customHeight="1" x14ac:dyDescent="0.3">
      <c r="D123" s="27"/>
      <c r="E123" s="6">
        <f t="shared" si="28"/>
        <v>0</v>
      </c>
      <c r="F123" s="6">
        <f t="shared" si="29"/>
        <v>0</v>
      </c>
      <c r="G123" s="8"/>
      <c r="H123" s="27"/>
      <c r="I123" s="6">
        <f t="shared" si="30"/>
        <v>0</v>
      </c>
      <c r="J123" s="6">
        <f t="shared" si="31"/>
        <v>0</v>
      </c>
      <c r="K123" s="8">
        <f t="shared" si="32"/>
        <v>0</v>
      </c>
      <c r="L123" s="8"/>
    </row>
    <row r="124" spans="4:12" ht="14.1" customHeight="1" x14ac:dyDescent="0.3">
      <c r="D124" s="27"/>
      <c r="E124" s="6">
        <f t="shared" si="28"/>
        <v>0</v>
      </c>
      <c r="F124" s="6">
        <f t="shared" si="29"/>
        <v>0</v>
      </c>
      <c r="G124" s="8"/>
      <c r="H124" s="27"/>
      <c r="I124" s="6">
        <f t="shared" si="30"/>
        <v>0</v>
      </c>
      <c r="J124" s="6">
        <f t="shared" si="31"/>
        <v>0</v>
      </c>
      <c r="K124" s="8">
        <f t="shared" si="32"/>
        <v>0</v>
      </c>
      <c r="L124" s="8"/>
    </row>
    <row r="125" spans="4:12" ht="14.1" customHeight="1" x14ac:dyDescent="0.3">
      <c r="D125" s="27"/>
      <c r="E125" s="6">
        <f t="shared" si="28"/>
        <v>0</v>
      </c>
      <c r="F125" s="6">
        <f t="shared" si="29"/>
        <v>0</v>
      </c>
      <c r="G125" s="8"/>
      <c r="H125" s="27"/>
      <c r="I125" s="6">
        <f t="shared" si="30"/>
        <v>0</v>
      </c>
      <c r="J125" s="6">
        <f t="shared" si="31"/>
        <v>0</v>
      </c>
      <c r="K125" s="8">
        <f t="shared" si="32"/>
        <v>0</v>
      </c>
      <c r="L125" s="8"/>
    </row>
    <row r="126" spans="4:12" ht="14.1" customHeight="1" x14ac:dyDescent="0.3">
      <c r="D126" s="27"/>
      <c r="E126" s="6">
        <f t="shared" ref="E126" si="33">IF(E114="sauen",F114,0)</f>
        <v>0</v>
      </c>
      <c r="F126" s="6">
        <f t="shared" ref="F126" si="34">IF(E114="Sauen m",F114,0)</f>
        <v>0</v>
      </c>
      <c r="G126" s="8"/>
      <c r="H126" s="27"/>
      <c r="I126" s="6">
        <f t="shared" ref="I126" si="35">IF(E114="sauen",G114,0)</f>
        <v>0</v>
      </c>
      <c r="J126" s="6">
        <f t="shared" ref="J126" si="36">IF(E114="sauen m",G114,0)</f>
        <v>0</v>
      </c>
      <c r="K126" s="8">
        <f t="shared" ref="K126" si="37">IF(E114="Schwein verworfen",G114,0)</f>
        <v>0</v>
      </c>
      <c r="L126" s="8"/>
    </row>
    <row r="127" spans="4:12" ht="14.1" customHeight="1" x14ac:dyDescent="0.3">
      <c r="D127" s="15" t="s">
        <v>145</v>
      </c>
      <c r="E127" s="16">
        <f t="shared" ref="E127:F127" si="38">SUM(E117:E126)</f>
        <v>0</v>
      </c>
      <c r="F127" s="16">
        <f t="shared" si="38"/>
        <v>0</v>
      </c>
      <c r="G127" s="17"/>
      <c r="H127" s="27" t="s">
        <v>146</v>
      </c>
      <c r="I127" s="6">
        <f t="shared" ref="I127:K127" si="39">SUM(I117:I126)</f>
        <v>0</v>
      </c>
      <c r="J127" s="6">
        <f t="shared" si="39"/>
        <v>0</v>
      </c>
      <c r="K127" s="8">
        <f t="shared" si="39"/>
        <v>0</v>
      </c>
      <c r="L127" s="8"/>
    </row>
    <row r="128" spans="4:12" ht="14.1" customHeight="1" thickBot="1" x14ac:dyDescent="0.35">
      <c r="D128" s="28"/>
      <c r="E128" s="9">
        <f t="shared" ref="E128" si="40">SUM(E127:F127)</f>
        <v>0</v>
      </c>
      <c r="F128" s="9"/>
      <c r="G128" s="25"/>
      <c r="H128" s="28"/>
      <c r="I128" s="9">
        <f t="shared" ref="I128" si="41">SUM(I127:K127)</f>
        <v>0</v>
      </c>
      <c r="J128" s="9"/>
      <c r="K128" s="25"/>
      <c r="L128" s="8"/>
    </row>
    <row r="129" spans="4:12" ht="14.1" customHeight="1" x14ac:dyDescent="0.3">
      <c r="D129" s="27"/>
      <c r="E129" s="6"/>
      <c r="F129" s="6"/>
      <c r="G129" s="6"/>
      <c r="H129" s="6"/>
      <c r="I129" s="6"/>
      <c r="J129" s="6"/>
      <c r="K129" s="6"/>
      <c r="L129" s="8"/>
    </row>
    <row r="130" spans="4:12" ht="14.1" customHeight="1" x14ac:dyDescent="0.3">
      <c r="D130" s="27"/>
      <c r="E130" s="6"/>
      <c r="F130" s="6"/>
      <c r="G130" s="6"/>
      <c r="H130" s="6"/>
      <c r="I130" s="6"/>
      <c r="J130" s="6"/>
      <c r="K130" s="6"/>
      <c r="L130" s="8"/>
    </row>
    <row r="131" spans="4:12" ht="14.1" customHeight="1" thickBot="1" x14ac:dyDescent="0.35">
      <c r="D131" s="27"/>
      <c r="E131" s="6"/>
      <c r="F131" s="6"/>
      <c r="G131" s="6"/>
      <c r="H131" s="6"/>
      <c r="I131" s="6"/>
      <c r="J131" s="6"/>
      <c r="K131" s="6"/>
      <c r="L131" s="8"/>
    </row>
    <row r="132" spans="4:12" ht="116.25" customHeight="1" x14ac:dyDescent="0.3">
      <c r="D132" s="11" t="s">
        <v>153</v>
      </c>
      <c r="E132" s="14" t="s">
        <v>148</v>
      </c>
      <c r="F132" s="12" t="s">
        <v>149</v>
      </c>
      <c r="G132" s="6"/>
      <c r="H132" s="6"/>
      <c r="I132" s="6"/>
      <c r="J132" s="6"/>
      <c r="K132" s="6"/>
      <c r="L132" s="8"/>
    </row>
    <row r="133" spans="4:12" ht="14.1" customHeight="1" thickBot="1" x14ac:dyDescent="0.35">
      <c r="D133" s="13">
        <f t="shared" ref="D133" si="42">G114-I128</f>
        <v>0</v>
      </c>
      <c r="E133" s="10" t="e">
        <f t="shared" ref="E133" si="43">(F114-E128)/(G114-I128)</f>
        <v>#DIV/0!</v>
      </c>
      <c r="F133" s="25" t="e">
        <f t="shared" ref="F133" si="44">F114/G114</f>
        <v>#DIV/0!</v>
      </c>
      <c r="G133" s="9"/>
      <c r="H133" s="9"/>
      <c r="I133" s="9"/>
      <c r="J133" s="9"/>
      <c r="K133" s="9"/>
      <c r="L133" s="25"/>
    </row>
    <row r="134" spans="4:12" ht="14.1" customHeight="1" thickBot="1" x14ac:dyDescent="0.35">
      <c r="D134" s="36"/>
      <c r="E134" s="29"/>
      <c r="F134" s="29"/>
      <c r="G134" s="29"/>
      <c r="H134" s="29"/>
      <c r="I134" s="29"/>
      <c r="J134" s="29"/>
      <c r="K134" s="29"/>
      <c r="L134" s="23"/>
    </row>
    <row r="135" spans="4:12" ht="14.1" customHeight="1" thickBot="1" x14ac:dyDescent="0.35">
      <c r="D135" s="33" t="s">
        <v>197</v>
      </c>
      <c r="E135" s="34"/>
      <c r="F135" s="34"/>
      <c r="G135" s="34"/>
      <c r="H135" s="34"/>
      <c r="I135" s="34"/>
      <c r="J135" s="34"/>
      <c r="K135" s="34"/>
      <c r="L135" s="35"/>
    </row>
    <row r="136" spans="4:12" ht="14.1" customHeight="1" x14ac:dyDescent="0.3">
      <c r="D136" s="27"/>
      <c r="E136" s="6"/>
      <c r="F136" s="6" t="s">
        <v>142</v>
      </c>
      <c r="G136" s="8" t="s">
        <v>72</v>
      </c>
      <c r="H136" s="6"/>
      <c r="I136" s="6"/>
      <c r="J136" s="6"/>
      <c r="K136" s="6"/>
      <c r="L136" s="8"/>
    </row>
    <row r="137" spans="4:12" ht="14.1" customHeight="1" x14ac:dyDescent="0.3">
      <c r="D137" s="27"/>
      <c r="E137" s="6">
        <f>'Sauen + verworfen Basis'!C46</f>
        <v>0</v>
      </c>
      <c r="F137" s="31">
        <f>'Sauen + verworfen Basis'!D46*'Sauen + verworfen Basis'!B46</f>
        <v>0</v>
      </c>
      <c r="G137" s="18">
        <f>'Sauen + verworfen Basis'!B46</f>
        <v>0</v>
      </c>
      <c r="H137" s="6"/>
      <c r="I137" s="6"/>
      <c r="J137" s="6"/>
      <c r="K137" s="6"/>
      <c r="L137" s="8"/>
    </row>
    <row r="138" spans="4:12" ht="14.1" customHeight="1" x14ac:dyDescent="0.3">
      <c r="D138" s="27"/>
      <c r="E138" s="6">
        <f>'Sauen + verworfen Basis'!C47</f>
        <v>0</v>
      </c>
      <c r="F138" s="31">
        <f>'Sauen + verworfen Basis'!D47*'Sauen + verworfen Basis'!B47</f>
        <v>0</v>
      </c>
      <c r="G138" s="18">
        <f>'Sauen + verworfen Basis'!B47</f>
        <v>0</v>
      </c>
      <c r="H138" s="6"/>
      <c r="I138" s="6"/>
      <c r="J138" s="6"/>
      <c r="K138" s="6"/>
      <c r="L138" s="8"/>
    </row>
    <row r="139" spans="4:12" ht="14.1" customHeight="1" x14ac:dyDescent="0.3">
      <c r="D139" s="27"/>
      <c r="E139" s="6">
        <f>'Sauen + verworfen Basis'!C48</f>
        <v>0</v>
      </c>
      <c r="F139" s="31">
        <f>'Sauen + verworfen Basis'!D48*'Sauen + verworfen Basis'!B48</f>
        <v>0</v>
      </c>
      <c r="G139" s="18">
        <f>'Sauen + verworfen Basis'!B48</f>
        <v>0</v>
      </c>
      <c r="H139" s="6"/>
      <c r="I139" s="6"/>
      <c r="J139" s="6"/>
      <c r="K139" s="6"/>
      <c r="L139" s="8"/>
    </row>
    <row r="140" spans="4:12" ht="14.1" customHeight="1" x14ac:dyDescent="0.3">
      <c r="D140" s="27"/>
      <c r="E140" s="6">
        <f>'Sauen + verworfen Basis'!C49</f>
        <v>0</v>
      </c>
      <c r="F140" s="31">
        <f>'Sauen + verworfen Basis'!D49*'Sauen + verworfen Basis'!B49</f>
        <v>0</v>
      </c>
      <c r="G140" s="18">
        <f>'Sauen + verworfen Basis'!B49</f>
        <v>0</v>
      </c>
      <c r="H140" s="6"/>
      <c r="I140" s="6"/>
      <c r="J140" s="6"/>
      <c r="K140" s="6"/>
      <c r="L140" s="8"/>
    </row>
    <row r="141" spans="4:12" ht="14.1" customHeight="1" x14ac:dyDescent="0.3">
      <c r="D141" s="27"/>
      <c r="E141" s="6">
        <f>'Sauen + verworfen Basis'!C50</f>
        <v>0</v>
      </c>
      <c r="F141" s="31">
        <f>'Sauen + verworfen Basis'!D50*'Sauen + verworfen Basis'!B50</f>
        <v>0</v>
      </c>
      <c r="G141" s="18">
        <f>'Sauen + verworfen Basis'!B50</f>
        <v>0</v>
      </c>
      <c r="H141" s="6"/>
      <c r="I141" s="6"/>
      <c r="J141" s="6"/>
      <c r="K141" s="6"/>
      <c r="L141" s="8"/>
    </row>
    <row r="142" spans="4:12" ht="14.1" customHeight="1" x14ac:dyDescent="0.3">
      <c r="D142" s="27"/>
      <c r="E142" s="6">
        <f>'Sauen + verworfen Basis'!C51</f>
        <v>0</v>
      </c>
      <c r="F142" s="31">
        <f>'Sauen + verworfen Basis'!D51*'Sauen + verworfen Basis'!B51</f>
        <v>0</v>
      </c>
      <c r="G142" s="18">
        <f>'Sauen + verworfen Basis'!B51</f>
        <v>0</v>
      </c>
      <c r="H142" s="6"/>
      <c r="I142" s="6"/>
      <c r="J142" s="6"/>
      <c r="K142" s="6"/>
      <c r="L142" s="8"/>
    </row>
    <row r="143" spans="4:12" ht="14.1" customHeight="1" x14ac:dyDescent="0.3">
      <c r="D143" s="27"/>
      <c r="E143" s="6">
        <f>'Sauen + verworfen Basis'!C52</f>
        <v>0</v>
      </c>
      <c r="F143" s="31">
        <f>'Sauen + verworfen Basis'!D52*'Sauen + verworfen Basis'!B52</f>
        <v>0</v>
      </c>
      <c r="G143" s="18">
        <f>'Sauen + verworfen Basis'!B52</f>
        <v>0</v>
      </c>
      <c r="H143" s="6"/>
      <c r="I143" s="6"/>
      <c r="J143" s="6"/>
      <c r="K143" s="6"/>
      <c r="L143" s="8"/>
    </row>
    <row r="144" spans="4:12" ht="14.1" customHeight="1" x14ac:dyDescent="0.3">
      <c r="D144" s="27"/>
      <c r="E144" s="6">
        <f>'Sauen + verworfen Basis'!C53</f>
        <v>0</v>
      </c>
      <c r="F144" s="31">
        <f>'Sauen + verworfen Basis'!D53*'Sauen + verworfen Basis'!B53</f>
        <v>0</v>
      </c>
      <c r="G144" s="18">
        <f>'Sauen + verworfen Basis'!B53</f>
        <v>0</v>
      </c>
      <c r="H144" s="6"/>
      <c r="I144" s="6"/>
      <c r="J144" s="6"/>
      <c r="K144" s="6"/>
      <c r="L144" s="8"/>
    </row>
    <row r="145" spans="4:12" ht="14.1" customHeight="1" x14ac:dyDescent="0.3">
      <c r="D145" s="27"/>
      <c r="E145" s="6">
        <f>'Sauen + verworfen Basis'!C54</f>
        <v>0</v>
      </c>
      <c r="F145" s="31">
        <f>'Sauen + verworfen Basis'!D54*'Sauen + verworfen Basis'!B54</f>
        <v>0</v>
      </c>
      <c r="G145" s="18">
        <f>'Sauen + verworfen Basis'!B54</f>
        <v>0</v>
      </c>
      <c r="H145" s="6"/>
      <c r="I145" s="6"/>
      <c r="J145" s="6"/>
      <c r="K145" s="6"/>
      <c r="L145" s="8"/>
    </row>
    <row r="146" spans="4:12" ht="14.1" customHeight="1" x14ac:dyDescent="0.3">
      <c r="D146" s="27"/>
      <c r="E146" s="6">
        <f>'Sauen + verworfen Basis'!C55</f>
        <v>0</v>
      </c>
      <c r="F146" s="31">
        <f>'Sauen + verworfen Basis'!D55*'Sauen + verworfen Basis'!B55</f>
        <v>0</v>
      </c>
      <c r="G146" s="18">
        <f>'Sauen + verworfen Basis'!B55</f>
        <v>0</v>
      </c>
      <c r="H146" s="6"/>
      <c r="I146" s="6"/>
      <c r="J146" s="6"/>
      <c r="K146" s="6"/>
      <c r="L146" s="8"/>
    </row>
    <row r="147" spans="4:12" ht="14.1" customHeight="1" thickBot="1" x14ac:dyDescent="0.35">
      <c r="D147" s="19" t="s">
        <v>143</v>
      </c>
      <c r="E147" s="20"/>
      <c r="F147" s="32">
        <f t="shared" ref="F147:G147" si="45">ROUND(SUM(F137:F146),2)</f>
        <v>0</v>
      </c>
      <c r="G147" s="21">
        <f t="shared" si="45"/>
        <v>0</v>
      </c>
      <c r="H147" s="6"/>
      <c r="I147" s="6"/>
      <c r="J147" s="6"/>
      <c r="K147" s="6"/>
      <c r="L147" s="8"/>
    </row>
    <row r="148" spans="4:12" ht="14.1" customHeight="1" thickBot="1" x14ac:dyDescent="0.35">
      <c r="D148" s="27"/>
      <c r="E148" s="6"/>
      <c r="F148" s="6"/>
      <c r="G148" s="6"/>
      <c r="H148" s="6"/>
      <c r="I148" s="6"/>
      <c r="J148" s="6"/>
      <c r="K148" s="6"/>
      <c r="L148" s="8"/>
    </row>
    <row r="149" spans="4:12" ht="14.1" customHeight="1" x14ac:dyDescent="0.3">
      <c r="D149" s="26"/>
      <c r="E149" s="7" t="s">
        <v>133</v>
      </c>
      <c r="F149" s="7" t="s">
        <v>136</v>
      </c>
      <c r="G149" s="24"/>
      <c r="H149" s="26"/>
      <c r="I149" s="7" t="s">
        <v>144</v>
      </c>
      <c r="J149" s="7" t="s">
        <v>136</v>
      </c>
      <c r="K149" s="22" t="s">
        <v>152</v>
      </c>
      <c r="L149" s="8"/>
    </row>
    <row r="150" spans="4:12" ht="14.1" customHeight="1" x14ac:dyDescent="0.3">
      <c r="D150" s="27"/>
      <c r="E150" s="6">
        <f t="shared" ref="E150:E158" si="46">IF(E137="sauen",F137,0)</f>
        <v>0</v>
      </c>
      <c r="F150" s="6">
        <f t="shared" ref="F150:F158" si="47">IF(E137="Sauen m",F137,0)</f>
        <v>0</v>
      </c>
      <c r="G150" s="8"/>
      <c r="H150" s="27"/>
      <c r="I150" s="6">
        <f t="shared" ref="I150:I158" si="48">IF(E137="sauen",G137,0)</f>
        <v>0</v>
      </c>
      <c r="J150" s="6">
        <f t="shared" ref="J150:J158" si="49">IF(E137="sauen m",G137,0)</f>
        <v>0</v>
      </c>
      <c r="K150" s="8">
        <f t="shared" ref="K150:K158" si="50">IF(E137="Schwein verworfen",G137,0)</f>
        <v>0</v>
      </c>
      <c r="L150" s="8"/>
    </row>
    <row r="151" spans="4:12" ht="14.1" customHeight="1" x14ac:dyDescent="0.3">
      <c r="D151" s="27"/>
      <c r="E151" s="6">
        <f t="shared" si="46"/>
        <v>0</v>
      </c>
      <c r="F151" s="6">
        <f t="shared" si="47"/>
        <v>0</v>
      </c>
      <c r="G151" s="8"/>
      <c r="H151" s="27"/>
      <c r="I151" s="6">
        <f t="shared" si="48"/>
        <v>0</v>
      </c>
      <c r="J151" s="6">
        <f t="shared" si="49"/>
        <v>0</v>
      </c>
      <c r="K151" s="8">
        <f t="shared" si="50"/>
        <v>0</v>
      </c>
      <c r="L151" s="8"/>
    </row>
    <row r="152" spans="4:12" ht="14.1" customHeight="1" x14ac:dyDescent="0.3">
      <c r="D152" s="27"/>
      <c r="E152" s="6">
        <f t="shared" si="46"/>
        <v>0</v>
      </c>
      <c r="F152" s="6">
        <f t="shared" si="47"/>
        <v>0</v>
      </c>
      <c r="G152" s="8"/>
      <c r="H152" s="27"/>
      <c r="I152" s="6">
        <f t="shared" si="48"/>
        <v>0</v>
      </c>
      <c r="J152" s="6">
        <f t="shared" si="49"/>
        <v>0</v>
      </c>
      <c r="K152" s="8">
        <f t="shared" si="50"/>
        <v>0</v>
      </c>
      <c r="L152" s="8"/>
    </row>
    <row r="153" spans="4:12" ht="14.1" customHeight="1" x14ac:dyDescent="0.3">
      <c r="D153" s="27"/>
      <c r="E153" s="6">
        <f t="shared" si="46"/>
        <v>0</v>
      </c>
      <c r="F153" s="6">
        <f t="shared" si="47"/>
        <v>0</v>
      </c>
      <c r="G153" s="8"/>
      <c r="H153" s="27"/>
      <c r="I153" s="6">
        <f t="shared" si="48"/>
        <v>0</v>
      </c>
      <c r="J153" s="6">
        <f t="shared" si="49"/>
        <v>0</v>
      </c>
      <c r="K153" s="8">
        <f t="shared" si="50"/>
        <v>0</v>
      </c>
      <c r="L153" s="8"/>
    </row>
    <row r="154" spans="4:12" ht="14.1" customHeight="1" x14ac:dyDescent="0.3">
      <c r="D154" s="27"/>
      <c r="E154" s="6">
        <f t="shared" si="46"/>
        <v>0</v>
      </c>
      <c r="F154" s="6">
        <f t="shared" si="47"/>
        <v>0</v>
      </c>
      <c r="G154" s="8"/>
      <c r="H154" s="27"/>
      <c r="I154" s="6">
        <f t="shared" si="48"/>
        <v>0</v>
      </c>
      <c r="J154" s="6">
        <f t="shared" si="49"/>
        <v>0</v>
      </c>
      <c r="K154" s="8">
        <f t="shared" si="50"/>
        <v>0</v>
      </c>
      <c r="L154" s="8"/>
    </row>
    <row r="155" spans="4:12" ht="14.1" customHeight="1" x14ac:dyDescent="0.3">
      <c r="D155" s="27"/>
      <c r="E155" s="6">
        <f t="shared" si="46"/>
        <v>0</v>
      </c>
      <c r="F155" s="6">
        <f t="shared" si="47"/>
        <v>0</v>
      </c>
      <c r="G155" s="8"/>
      <c r="H155" s="27"/>
      <c r="I155" s="6">
        <f t="shared" si="48"/>
        <v>0</v>
      </c>
      <c r="J155" s="6">
        <f t="shared" si="49"/>
        <v>0</v>
      </c>
      <c r="K155" s="8">
        <f t="shared" si="50"/>
        <v>0</v>
      </c>
      <c r="L155" s="8"/>
    </row>
    <row r="156" spans="4:12" ht="14.1" customHeight="1" x14ac:dyDescent="0.3">
      <c r="D156" s="27"/>
      <c r="E156" s="6">
        <f t="shared" si="46"/>
        <v>0</v>
      </c>
      <c r="F156" s="6">
        <f t="shared" si="47"/>
        <v>0</v>
      </c>
      <c r="G156" s="8"/>
      <c r="H156" s="27"/>
      <c r="I156" s="6">
        <f t="shared" si="48"/>
        <v>0</v>
      </c>
      <c r="J156" s="6">
        <f t="shared" si="49"/>
        <v>0</v>
      </c>
      <c r="K156" s="8">
        <f t="shared" si="50"/>
        <v>0</v>
      </c>
      <c r="L156" s="8"/>
    </row>
    <row r="157" spans="4:12" ht="14.1" customHeight="1" x14ac:dyDescent="0.3">
      <c r="D157" s="27"/>
      <c r="E157" s="6">
        <f t="shared" si="46"/>
        <v>0</v>
      </c>
      <c r="F157" s="6">
        <f t="shared" si="47"/>
        <v>0</v>
      </c>
      <c r="G157" s="8"/>
      <c r="H157" s="27"/>
      <c r="I157" s="6">
        <f t="shared" si="48"/>
        <v>0</v>
      </c>
      <c r="J157" s="6">
        <f t="shared" si="49"/>
        <v>0</v>
      </c>
      <c r="K157" s="8">
        <f t="shared" si="50"/>
        <v>0</v>
      </c>
      <c r="L157" s="8"/>
    </row>
    <row r="158" spans="4:12" ht="14.1" customHeight="1" x14ac:dyDescent="0.3">
      <c r="D158" s="27"/>
      <c r="E158" s="6">
        <f t="shared" si="46"/>
        <v>0</v>
      </c>
      <c r="F158" s="6">
        <f t="shared" si="47"/>
        <v>0</v>
      </c>
      <c r="G158" s="8"/>
      <c r="H158" s="27"/>
      <c r="I158" s="6">
        <f t="shared" si="48"/>
        <v>0</v>
      </c>
      <c r="J158" s="6">
        <f t="shared" si="49"/>
        <v>0</v>
      </c>
      <c r="K158" s="8">
        <f t="shared" si="50"/>
        <v>0</v>
      </c>
      <c r="L158" s="8"/>
    </row>
    <row r="159" spans="4:12" ht="14.1" customHeight="1" x14ac:dyDescent="0.3">
      <c r="D159" s="27"/>
      <c r="E159" s="6">
        <f t="shared" ref="E159" si="51">IF(E147="sauen",F147,0)</f>
        <v>0</v>
      </c>
      <c r="F159" s="6">
        <f t="shared" ref="F159" si="52">IF(E147="Sauen m",F147,0)</f>
        <v>0</v>
      </c>
      <c r="G159" s="8"/>
      <c r="H159" s="27"/>
      <c r="I159" s="6">
        <f t="shared" ref="I159" si="53">IF(E147="sauen",G147,0)</f>
        <v>0</v>
      </c>
      <c r="J159" s="6">
        <f t="shared" ref="J159" si="54">IF(E147="sauen m",G147,0)</f>
        <v>0</v>
      </c>
      <c r="K159" s="8">
        <f t="shared" ref="K159" si="55">IF(E147="Schwein verworfen",G147,0)</f>
        <v>0</v>
      </c>
      <c r="L159" s="8"/>
    </row>
    <row r="160" spans="4:12" ht="14.1" customHeight="1" x14ac:dyDescent="0.3">
      <c r="D160" s="15" t="s">
        <v>145</v>
      </c>
      <c r="E160" s="16">
        <f t="shared" ref="E160:F160" si="56">SUM(E150:E159)</f>
        <v>0</v>
      </c>
      <c r="F160" s="16">
        <f t="shared" si="56"/>
        <v>0</v>
      </c>
      <c r="G160" s="17"/>
      <c r="H160" s="27" t="s">
        <v>146</v>
      </c>
      <c r="I160" s="6">
        <f t="shared" ref="I160:K160" si="57">SUM(I150:I159)</f>
        <v>0</v>
      </c>
      <c r="J160" s="6">
        <f t="shared" si="57"/>
        <v>0</v>
      </c>
      <c r="K160" s="8">
        <f t="shared" si="57"/>
        <v>0</v>
      </c>
      <c r="L160" s="8"/>
    </row>
    <row r="161" spans="4:12" ht="14.1" customHeight="1" thickBot="1" x14ac:dyDescent="0.35">
      <c r="D161" s="28"/>
      <c r="E161" s="9">
        <f t="shared" ref="E161" si="58">SUM(E160:F160)</f>
        <v>0</v>
      </c>
      <c r="F161" s="9"/>
      <c r="G161" s="25"/>
      <c r="H161" s="28"/>
      <c r="I161" s="9">
        <f t="shared" ref="I161" si="59">SUM(I160:K160)</f>
        <v>0</v>
      </c>
      <c r="J161" s="9"/>
      <c r="K161" s="25"/>
      <c r="L161" s="8"/>
    </row>
    <row r="162" spans="4:12" ht="14.1" customHeight="1" x14ac:dyDescent="0.3">
      <c r="D162" s="27"/>
      <c r="E162" s="6"/>
      <c r="F162" s="6"/>
      <c r="G162" s="6"/>
      <c r="H162" s="6"/>
      <c r="I162" s="6"/>
      <c r="J162" s="6"/>
      <c r="K162" s="6"/>
      <c r="L162" s="8"/>
    </row>
    <row r="163" spans="4:12" ht="14.1" customHeight="1" x14ac:dyDescent="0.3">
      <c r="D163" s="27"/>
      <c r="E163" s="6"/>
      <c r="F163" s="6"/>
      <c r="G163" s="6"/>
      <c r="H163" s="6"/>
      <c r="I163" s="6"/>
      <c r="J163" s="6"/>
      <c r="K163" s="6"/>
      <c r="L163" s="8"/>
    </row>
    <row r="164" spans="4:12" ht="14.1" customHeight="1" thickBot="1" x14ac:dyDescent="0.35">
      <c r="D164" s="27"/>
      <c r="E164" s="6"/>
      <c r="F164" s="6"/>
      <c r="G164" s="6"/>
      <c r="H164" s="6"/>
      <c r="I164" s="6"/>
      <c r="J164" s="6"/>
      <c r="K164" s="6"/>
      <c r="L164" s="8"/>
    </row>
    <row r="165" spans="4:12" ht="122.25" customHeight="1" x14ac:dyDescent="0.3">
      <c r="D165" s="11" t="s">
        <v>153</v>
      </c>
      <c r="E165" s="14" t="s">
        <v>148</v>
      </c>
      <c r="F165" s="12" t="s">
        <v>149</v>
      </c>
      <c r="G165" s="6"/>
      <c r="H165" s="6"/>
      <c r="I165" s="6"/>
      <c r="J165" s="6"/>
      <c r="K165" s="6"/>
      <c r="L165" s="8"/>
    </row>
    <row r="166" spans="4:12" ht="14.1" customHeight="1" thickBot="1" x14ac:dyDescent="0.35">
      <c r="D166" s="13">
        <f t="shared" ref="D166" si="60">G147-I161</f>
        <v>0</v>
      </c>
      <c r="E166" s="10" t="e">
        <f t="shared" ref="E166" si="61">(F147-E161)/(G147-I161)</f>
        <v>#DIV/0!</v>
      </c>
      <c r="F166" s="25" t="e">
        <f t="shared" ref="F166" si="62">F147/G147</f>
        <v>#DIV/0!</v>
      </c>
      <c r="G166" s="9"/>
      <c r="H166" s="9"/>
      <c r="I166" s="9"/>
      <c r="J166" s="9"/>
      <c r="K166" s="9"/>
      <c r="L166" s="25"/>
    </row>
    <row r="167" spans="4:12" ht="14.1" customHeight="1" thickBot="1" x14ac:dyDescent="0.35">
      <c r="D167" s="30"/>
      <c r="E167" s="2"/>
      <c r="F167" s="2"/>
      <c r="G167" s="2"/>
      <c r="H167" s="2"/>
      <c r="I167" s="2"/>
      <c r="J167" s="2"/>
      <c r="K167" s="2"/>
      <c r="L167" s="3"/>
    </row>
    <row r="168" spans="4:12" ht="14.1" customHeight="1" thickBot="1" x14ac:dyDescent="0.35">
      <c r="D168" s="33" t="s">
        <v>198</v>
      </c>
      <c r="E168" s="34"/>
      <c r="F168" s="34"/>
      <c r="G168" s="34"/>
      <c r="H168" s="34"/>
      <c r="I168" s="34"/>
      <c r="J168" s="34"/>
      <c r="K168" s="34"/>
      <c r="L168" s="35"/>
    </row>
    <row r="169" spans="4:12" ht="14.1" customHeight="1" x14ac:dyDescent="0.3">
      <c r="D169" s="27"/>
      <c r="E169" s="6"/>
      <c r="F169" s="6" t="s">
        <v>142</v>
      </c>
      <c r="G169" s="8" t="s">
        <v>72</v>
      </c>
      <c r="H169" s="6"/>
      <c r="I169" s="6"/>
      <c r="J169" s="6"/>
      <c r="K169" s="6"/>
      <c r="L169" s="8"/>
    </row>
    <row r="170" spans="4:12" ht="14.1" customHeight="1" x14ac:dyDescent="0.3">
      <c r="D170" s="27"/>
      <c r="E170" s="6">
        <f>'Sauen + verworfen Basis'!C57</f>
        <v>0</v>
      </c>
      <c r="F170" s="31">
        <f>'Sauen + verworfen Basis'!D57*'Sauen + verworfen Basis'!B57</f>
        <v>0</v>
      </c>
      <c r="G170" s="18">
        <f>'Sauen + verworfen Basis'!B57</f>
        <v>0</v>
      </c>
      <c r="H170" s="6"/>
      <c r="I170" s="6"/>
      <c r="J170" s="6"/>
      <c r="K170" s="6"/>
      <c r="L170" s="8"/>
    </row>
    <row r="171" spans="4:12" ht="14.1" customHeight="1" x14ac:dyDescent="0.3">
      <c r="D171" s="27"/>
      <c r="E171" s="6">
        <f>'Sauen + verworfen Basis'!C58</f>
        <v>0</v>
      </c>
      <c r="F171" s="31">
        <f>'Sauen + verworfen Basis'!D58*'Sauen + verworfen Basis'!B58</f>
        <v>0</v>
      </c>
      <c r="G171" s="18">
        <f>'Sauen + verworfen Basis'!B58</f>
        <v>0</v>
      </c>
      <c r="H171" s="6"/>
      <c r="I171" s="6"/>
      <c r="J171" s="6"/>
      <c r="K171" s="6"/>
      <c r="L171" s="8"/>
    </row>
    <row r="172" spans="4:12" ht="14.1" customHeight="1" x14ac:dyDescent="0.3">
      <c r="D172" s="27"/>
      <c r="E172" s="6">
        <f>'Sauen + verworfen Basis'!C59</f>
        <v>0</v>
      </c>
      <c r="F172" s="31">
        <f>'Sauen + verworfen Basis'!D59*'Sauen + verworfen Basis'!B59</f>
        <v>0</v>
      </c>
      <c r="G172" s="18">
        <f>'Sauen + verworfen Basis'!B59</f>
        <v>0</v>
      </c>
      <c r="H172" s="6"/>
      <c r="I172" s="6"/>
      <c r="J172" s="6"/>
      <c r="K172" s="6"/>
      <c r="L172" s="8"/>
    </row>
    <row r="173" spans="4:12" ht="14.1" customHeight="1" x14ac:dyDescent="0.3">
      <c r="D173" s="27"/>
      <c r="E173" s="6">
        <f>'Sauen + verworfen Basis'!C60</f>
        <v>0</v>
      </c>
      <c r="F173" s="31">
        <f>'Sauen + verworfen Basis'!D60*'Sauen + verworfen Basis'!B60</f>
        <v>0</v>
      </c>
      <c r="G173" s="18">
        <f>'Sauen + verworfen Basis'!B60</f>
        <v>0</v>
      </c>
      <c r="H173" s="6"/>
      <c r="I173" s="6"/>
      <c r="J173" s="6"/>
      <c r="K173" s="6"/>
      <c r="L173" s="8"/>
    </row>
    <row r="174" spans="4:12" ht="14.1" customHeight="1" x14ac:dyDescent="0.3">
      <c r="D174" s="27"/>
      <c r="E174" s="6">
        <f>'Sauen + verworfen Basis'!C61</f>
        <v>0</v>
      </c>
      <c r="F174" s="31">
        <f>'Sauen + verworfen Basis'!D61*'Sauen + verworfen Basis'!B61</f>
        <v>0</v>
      </c>
      <c r="G174" s="18">
        <f>'Sauen + verworfen Basis'!B61</f>
        <v>0</v>
      </c>
      <c r="H174" s="6"/>
      <c r="I174" s="6"/>
      <c r="J174" s="6"/>
      <c r="K174" s="6"/>
      <c r="L174" s="8"/>
    </row>
    <row r="175" spans="4:12" ht="14.1" customHeight="1" x14ac:dyDescent="0.3">
      <c r="D175" s="27"/>
      <c r="E175" s="6">
        <f>'Sauen + verworfen Basis'!C62</f>
        <v>0</v>
      </c>
      <c r="F175" s="31">
        <f>'Sauen + verworfen Basis'!D62*'Sauen + verworfen Basis'!B62</f>
        <v>0</v>
      </c>
      <c r="G175" s="18">
        <f>'Sauen + verworfen Basis'!B62</f>
        <v>0</v>
      </c>
      <c r="H175" s="6"/>
      <c r="I175" s="6"/>
      <c r="J175" s="6"/>
      <c r="K175" s="6"/>
      <c r="L175" s="8"/>
    </row>
    <row r="176" spans="4:12" ht="14.1" customHeight="1" x14ac:dyDescent="0.3">
      <c r="D176" s="27"/>
      <c r="E176" s="6">
        <f>'Sauen + verworfen Basis'!C63</f>
        <v>0</v>
      </c>
      <c r="F176" s="31">
        <f>'Sauen + verworfen Basis'!D63*'Sauen + verworfen Basis'!B63</f>
        <v>0</v>
      </c>
      <c r="G176" s="18">
        <f>'Sauen + verworfen Basis'!B63</f>
        <v>0</v>
      </c>
      <c r="H176" s="6"/>
      <c r="I176" s="6"/>
      <c r="J176" s="6"/>
      <c r="K176" s="6"/>
      <c r="L176" s="8"/>
    </row>
    <row r="177" spans="4:12" ht="14.1" customHeight="1" x14ac:dyDescent="0.3">
      <c r="D177" s="27"/>
      <c r="E177" s="6">
        <f>'Sauen + verworfen Basis'!C64</f>
        <v>0</v>
      </c>
      <c r="F177" s="31">
        <f>'Sauen + verworfen Basis'!D64*'Sauen + verworfen Basis'!B64</f>
        <v>0</v>
      </c>
      <c r="G177" s="18">
        <f>'Sauen + verworfen Basis'!B64</f>
        <v>0</v>
      </c>
      <c r="H177" s="6"/>
      <c r="I177" s="6"/>
      <c r="J177" s="6"/>
      <c r="K177" s="6"/>
      <c r="L177" s="8"/>
    </row>
    <row r="178" spans="4:12" ht="14.1" customHeight="1" x14ac:dyDescent="0.3">
      <c r="D178" s="27"/>
      <c r="E178" s="6">
        <f>'Sauen + verworfen Basis'!C65</f>
        <v>0</v>
      </c>
      <c r="F178" s="31">
        <f>'Sauen + verworfen Basis'!D65*'Sauen + verworfen Basis'!B65</f>
        <v>0</v>
      </c>
      <c r="G178" s="18">
        <f>'Sauen + verworfen Basis'!B65</f>
        <v>0</v>
      </c>
      <c r="H178" s="6"/>
      <c r="I178" s="6"/>
      <c r="J178" s="6"/>
      <c r="K178" s="6"/>
      <c r="L178" s="8"/>
    </row>
    <row r="179" spans="4:12" ht="14.1" customHeight="1" x14ac:dyDescent="0.3">
      <c r="D179" s="27"/>
      <c r="E179" s="6">
        <f>'Sauen + verworfen Basis'!C66</f>
        <v>0</v>
      </c>
      <c r="F179" s="31">
        <f>'Sauen + verworfen Basis'!D66*'Sauen + verworfen Basis'!B66</f>
        <v>0</v>
      </c>
      <c r="G179" s="18">
        <f>'Sauen + verworfen Basis'!B66</f>
        <v>0</v>
      </c>
      <c r="H179" s="6"/>
      <c r="I179" s="6"/>
      <c r="J179" s="6"/>
      <c r="K179" s="6"/>
      <c r="L179" s="8"/>
    </row>
    <row r="180" spans="4:12" ht="14.1" customHeight="1" thickBot="1" x14ac:dyDescent="0.35">
      <c r="D180" s="19" t="s">
        <v>143</v>
      </c>
      <c r="E180" s="20"/>
      <c r="F180" s="32">
        <f t="shared" ref="F180:G180" si="63">ROUND(SUM(F170:F179),2)</f>
        <v>0</v>
      </c>
      <c r="G180" s="21">
        <f t="shared" si="63"/>
        <v>0</v>
      </c>
      <c r="H180" s="6"/>
      <c r="I180" s="6"/>
      <c r="J180" s="6"/>
      <c r="K180" s="6"/>
      <c r="L180" s="8"/>
    </row>
    <row r="181" spans="4:12" ht="14.1" customHeight="1" thickBot="1" x14ac:dyDescent="0.35">
      <c r="D181" s="27"/>
      <c r="E181" s="6"/>
      <c r="F181" s="6"/>
      <c r="G181" s="6"/>
      <c r="H181" s="6"/>
      <c r="I181" s="6"/>
      <c r="J181" s="6"/>
      <c r="K181" s="6"/>
      <c r="L181" s="8"/>
    </row>
    <row r="182" spans="4:12" ht="14.1" customHeight="1" x14ac:dyDescent="0.3">
      <c r="D182" s="26"/>
      <c r="E182" s="7" t="s">
        <v>133</v>
      </c>
      <c r="F182" s="7" t="s">
        <v>136</v>
      </c>
      <c r="G182" s="24"/>
      <c r="H182" s="26"/>
      <c r="I182" s="7" t="s">
        <v>144</v>
      </c>
      <c r="J182" s="7" t="s">
        <v>136</v>
      </c>
      <c r="K182" s="22" t="s">
        <v>152</v>
      </c>
      <c r="L182" s="8"/>
    </row>
    <row r="183" spans="4:12" ht="14.1" customHeight="1" x14ac:dyDescent="0.3">
      <c r="D183" s="27"/>
      <c r="E183" s="6">
        <f t="shared" ref="E183:E191" si="64">IF(E170="sauen",F170,0)</f>
        <v>0</v>
      </c>
      <c r="F183" s="6">
        <f t="shared" ref="F183:F191" si="65">IF(E170="Sauen m",F170,0)</f>
        <v>0</v>
      </c>
      <c r="G183" s="8"/>
      <c r="H183" s="27"/>
      <c r="I183" s="6">
        <f t="shared" ref="I183:I191" si="66">IF(E170="sauen",G170,0)</f>
        <v>0</v>
      </c>
      <c r="J183" s="6">
        <f t="shared" ref="J183:J191" si="67">IF(E170="sauen m",G170,0)</f>
        <v>0</v>
      </c>
      <c r="K183" s="8">
        <f t="shared" ref="K183:K191" si="68">IF(E170="Schwein verworfen",G170,0)</f>
        <v>0</v>
      </c>
      <c r="L183" s="8"/>
    </row>
    <row r="184" spans="4:12" ht="14.1" customHeight="1" x14ac:dyDescent="0.3">
      <c r="D184" s="27"/>
      <c r="E184" s="6">
        <f t="shared" si="64"/>
        <v>0</v>
      </c>
      <c r="F184" s="6">
        <f t="shared" si="65"/>
        <v>0</v>
      </c>
      <c r="G184" s="8"/>
      <c r="H184" s="27"/>
      <c r="I184" s="6">
        <f t="shared" si="66"/>
        <v>0</v>
      </c>
      <c r="J184" s="6">
        <f t="shared" si="67"/>
        <v>0</v>
      </c>
      <c r="K184" s="8">
        <f t="shared" si="68"/>
        <v>0</v>
      </c>
      <c r="L184" s="8"/>
    </row>
    <row r="185" spans="4:12" ht="14.1" customHeight="1" x14ac:dyDescent="0.3">
      <c r="D185" s="27"/>
      <c r="E185" s="6">
        <f t="shared" si="64"/>
        <v>0</v>
      </c>
      <c r="F185" s="6">
        <f t="shared" si="65"/>
        <v>0</v>
      </c>
      <c r="G185" s="8"/>
      <c r="H185" s="27"/>
      <c r="I185" s="6">
        <f t="shared" si="66"/>
        <v>0</v>
      </c>
      <c r="J185" s="6">
        <f t="shared" si="67"/>
        <v>0</v>
      </c>
      <c r="K185" s="8">
        <f t="shared" si="68"/>
        <v>0</v>
      </c>
      <c r="L185" s="8"/>
    </row>
    <row r="186" spans="4:12" ht="14.1" customHeight="1" x14ac:dyDescent="0.3">
      <c r="D186" s="27"/>
      <c r="E186" s="6">
        <f t="shared" si="64"/>
        <v>0</v>
      </c>
      <c r="F186" s="6">
        <f t="shared" si="65"/>
        <v>0</v>
      </c>
      <c r="G186" s="8"/>
      <c r="H186" s="27"/>
      <c r="I186" s="6">
        <f t="shared" si="66"/>
        <v>0</v>
      </c>
      <c r="J186" s="6">
        <f t="shared" si="67"/>
        <v>0</v>
      </c>
      <c r="K186" s="8">
        <f t="shared" si="68"/>
        <v>0</v>
      </c>
      <c r="L186" s="8"/>
    </row>
    <row r="187" spans="4:12" ht="14.1" customHeight="1" x14ac:dyDescent="0.3">
      <c r="D187" s="27"/>
      <c r="E187" s="6">
        <f t="shared" si="64"/>
        <v>0</v>
      </c>
      <c r="F187" s="6">
        <f t="shared" si="65"/>
        <v>0</v>
      </c>
      <c r="G187" s="8"/>
      <c r="H187" s="27"/>
      <c r="I187" s="6">
        <f t="shared" si="66"/>
        <v>0</v>
      </c>
      <c r="J187" s="6">
        <f t="shared" si="67"/>
        <v>0</v>
      </c>
      <c r="K187" s="8">
        <f t="shared" si="68"/>
        <v>0</v>
      </c>
      <c r="L187" s="8"/>
    </row>
    <row r="188" spans="4:12" ht="14.1" customHeight="1" x14ac:dyDescent="0.3">
      <c r="D188" s="27"/>
      <c r="E188" s="6">
        <f t="shared" si="64"/>
        <v>0</v>
      </c>
      <c r="F188" s="6">
        <f t="shared" si="65"/>
        <v>0</v>
      </c>
      <c r="G188" s="8"/>
      <c r="H188" s="27"/>
      <c r="I188" s="6">
        <f t="shared" si="66"/>
        <v>0</v>
      </c>
      <c r="J188" s="6">
        <f t="shared" si="67"/>
        <v>0</v>
      </c>
      <c r="K188" s="8">
        <f t="shared" si="68"/>
        <v>0</v>
      </c>
      <c r="L188" s="8"/>
    </row>
    <row r="189" spans="4:12" ht="14.1" customHeight="1" x14ac:dyDescent="0.3">
      <c r="D189" s="27"/>
      <c r="E189" s="6">
        <f t="shared" si="64"/>
        <v>0</v>
      </c>
      <c r="F189" s="6">
        <f t="shared" si="65"/>
        <v>0</v>
      </c>
      <c r="G189" s="8"/>
      <c r="H189" s="27"/>
      <c r="I189" s="6">
        <f t="shared" si="66"/>
        <v>0</v>
      </c>
      <c r="J189" s="6">
        <f t="shared" si="67"/>
        <v>0</v>
      </c>
      <c r="K189" s="8">
        <f t="shared" si="68"/>
        <v>0</v>
      </c>
      <c r="L189" s="8"/>
    </row>
    <row r="190" spans="4:12" ht="14.1" customHeight="1" x14ac:dyDescent="0.3">
      <c r="D190" s="27"/>
      <c r="E190" s="6">
        <f t="shared" si="64"/>
        <v>0</v>
      </c>
      <c r="F190" s="6">
        <f t="shared" si="65"/>
        <v>0</v>
      </c>
      <c r="G190" s="8"/>
      <c r="H190" s="27"/>
      <c r="I190" s="6">
        <f t="shared" si="66"/>
        <v>0</v>
      </c>
      <c r="J190" s="6">
        <f t="shared" si="67"/>
        <v>0</v>
      </c>
      <c r="K190" s="8">
        <f t="shared" si="68"/>
        <v>0</v>
      </c>
      <c r="L190" s="8"/>
    </row>
    <row r="191" spans="4:12" ht="14.1" customHeight="1" x14ac:dyDescent="0.3">
      <c r="D191" s="27"/>
      <c r="E191" s="6">
        <f t="shared" si="64"/>
        <v>0</v>
      </c>
      <c r="F191" s="6">
        <f t="shared" si="65"/>
        <v>0</v>
      </c>
      <c r="G191" s="8"/>
      <c r="H191" s="27"/>
      <c r="I191" s="6">
        <f t="shared" si="66"/>
        <v>0</v>
      </c>
      <c r="J191" s="6">
        <f t="shared" si="67"/>
        <v>0</v>
      </c>
      <c r="K191" s="8">
        <f t="shared" si="68"/>
        <v>0</v>
      </c>
      <c r="L191" s="8"/>
    </row>
    <row r="192" spans="4:12" ht="14.1" customHeight="1" x14ac:dyDescent="0.3">
      <c r="D192" s="27"/>
      <c r="E192" s="6">
        <f t="shared" ref="E192" si="69">IF(E180="sauen",F180,0)</f>
        <v>0</v>
      </c>
      <c r="F192" s="6">
        <f t="shared" ref="F192" si="70">IF(E180="Sauen m",F180,0)</f>
        <v>0</v>
      </c>
      <c r="G192" s="8"/>
      <c r="H192" s="27"/>
      <c r="I192" s="6">
        <f t="shared" ref="I192" si="71">IF(E180="sauen",G180,0)</f>
        <v>0</v>
      </c>
      <c r="J192" s="6">
        <f t="shared" ref="J192" si="72">IF(E180="sauen m",G180,0)</f>
        <v>0</v>
      </c>
      <c r="K192" s="8">
        <f t="shared" ref="K192" si="73">IF(E180="Schwein verworfen",G180,0)</f>
        <v>0</v>
      </c>
      <c r="L192" s="8"/>
    </row>
    <row r="193" spans="4:12" ht="14.1" customHeight="1" x14ac:dyDescent="0.3">
      <c r="D193" s="15" t="s">
        <v>145</v>
      </c>
      <c r="E193" s="16">
        <f t="shared" ref="E193" si="74">SUM(E183:E192)</f>
        <v>0</v>
      </c>
      <c r="F193" s="16">
        <f t="shared" ref="F193" si="75">SUM(F183:F192)</f>
        <v>0</v>
      </c>
      <c r="G193" s="17"/>
      <c r="H193" s="27" t="s">
        <v>146</v>
      </c>
      <c r="I193" s="6">
        <f t="shared" ref="I193" si="76">SUM(I183:I192)</f>
        <v>0</v>
      </c>
      <c r="J193" s="6">
        <f t="shared" ref="J193" si="77">SUM(J183:J192)</f>
        <v>0</v>
      </c>
      <c r="K193" s="8">
        <f t="shared" ref="K193" si="78">SUM(K183:K192)</f>
        <v>0</v>
      </c>
      <c r="L193" s="8"/>
    </row>
    <row r="194" spans="4:12" ht="14.1" customHeight="1" thickBot="1" x14ac:dyDescent="0.35">
      <c r="D194" s="28"/>
      <c r="E194" s="9">
        <f t="shared" ref="E194" si="79">SUM(E193:F193)</f>
        <v>0</v>
      </c>
      <c r="F194" s="9"/>
      <c r="G194" s="25"/>
      <c r="H194" s="28"/>
      <c r="I194" s="9">
        <f t="shared" ref="I194" si="80">SUM(I193:K193)</f>
        <v>0</v>
      </c>
      <c r="J194" s="9"/>
      <c r="K194" s="25"/>
      <c r="L194" s="8"/>
    </row>
    <row r="195" spans="4:12" ht="14.1" customHeight="1" x14ac:dyDescent="0.3">
      <c r="D195" s="27"/>
      <c r="E195" s="6"/>
      <c r="F195" s="6"/>
      <c r="G195" s="6"/>
      <c r="H195" s="6"/>
      <c r="I195" s="6"/>
      <c r="J195" s="6"/>
      <c r="K195" s="6"/>
      <c r="L195" s="8"/>
    </row>
    <row r="196" spans="4:12" ht="14.1" customHeight="1" x14ac:dyDescent="0.3">
      <c r="D196" s="27"/>
      <c r="E196" s="6"/>
      <c r="F196" s="6"/>
      <c r="G196" s="6"/>
      <c r="H196" s="6"/>
      <c r="I196" s="6"/>
      <c r="J196" s="6"/>
      <c r="K196" s="6"/>
      <c r="L196" s="8"/>
    </row>
    <row r="197" spans="4:12" ht="14.1" customHeight="1" thickBot="1" x14ac:dyDescent="0.35">
      <c r="D197" s="27"/>
      <c r="E197" s="6"/>
      <c r="F197" s="6"/>
      <c r="G197" s="6"/>
      <c r="H197" s="6"/>
      <c r="I197" s="6"/>
      <c r="J197" s="6"/>
      <c r="K197" s="6"/>
      <c r="L197" s="8"/>
    </row>
    <row r="198" spans="4:12" ht="103.5" customHeight="1" x14ac:dyDescent="0.3">
      <c r="D198" s="11" t="s">
        <v>153</v>
      </c>
      <c r="E198" s="14" t="s">
        <v>148</v>
      </c>
      <c r="F198" s="12" t="s">
        <v>149</v>
      </c>
      <c r="G198" s="6"/>
      <c r="H198" s="6"/>
      <c r="I198" s="6"/>
      <c r="J198" s="6"/>
      <c r="K198" s="6"/>
      <c r="L198" s="8"/>
    </row>
    <row r="199" spans="4:12" ht="14.1" customHeight="1" thickBot="1" x14ac:dyDescent="0.35">
      <c r="D199" s="13">
        <f t="shared" ref="D199" si="81">G180-I194</f>
        <v>0</v>
      </c>
      <c r="E199" s="10" t="e">
        <f t="shared" ref="E199" si="82">(F180-E194)/(G180-I194)</f>
        <v>#DIV/0!</v>
      </c>
      <c r="F199" s="25" t="e">
        <f t="shared" ref="F199" si="83">F180/G180</f>
        <v>#DIV/0!</v>
      </c>
      <c r="G199" s="9"/>
      <c r="H199" s="9"/>
      <c r="I199" s="9"/>
      <c r="J199" s="9"/>
      <c r="K199" s="9"/>
      <c r="L199" s="25"/>
    </row>
    <row r="200" spans="4:12" ht="14.1" customHeight="1" thickBot="1" x14ac:dyDescent="0.35">
      <c r="D200" s="36"/>
      <c r="E200" s="29"/>
      <c r="F200" s="29"/>
      <c r="G200" s="29"/>
      <c r="H200" s="29"/>
      <c r="I200" s="29"/>
      <c r="J200" s="29"/>
      <c r="K200" s="29"/>
      <c r="L200" s="23"/>
    </row>
    <row r="201" spans="4:12" ht="14.1" customHeight="1" thickBot="1" x14ac:dyDescent="0.35">
      <c r="D201" s="1"/>
      <c r="E201" s="1"/>
      <c r="F201" s="1"/>
      <c r="G201" s="1"/>
      <c r="H201" s="1"/>
      <c r="I201" s="1"/>
      <c r="J201" s="1"/>
      <c r="K201" s="1"/>
      <c r="L201" s="1"/>
    </row>
    <row r="202" spans="4:12" ht="14.1" customHeight="1" thickBot="1" x14ac:dyDescent="0.35">
      <c r="D202" s="33" t="s">
        <v>199</v>
      </c>
      <c r="E202" s="34"/>
      <c r="F202" s="34"/>
      <c r="G202" s="34"/>
      <c r="H202" s="34"/>
      <c r="I202" s="34"/>
      <c r="J202" s="34"/>
      <c r="K202" s="34"/>
      <c r="L202" s="35"/>
    </row>
    <row r="203" spans="4:12" ht="14.1" customHeight="1" x14ac:dyDescent="0.3">
      <c r="D203" s="27"/>
      <c r="E203" s="6"/>
      <c r="F203" s="6" t="s">
        <v>142</v>
      </c>
      <c r="G203" s="8" t="s">
        <v>72</v>
      </c>
      <c r="H203" s="6"/>
      <c r="I203" s="6"/>
      <c r="J203" s="6"/>
      <c r="K203" s="6"/>
      <c r="L203" s="8"/>
    </row>
    <row r="204" spans="4:12" ht="14.1" customHeight="1" x14ac:dyDescent="0.3">
      <c r="D204" s="27"/>
      <c r="E204" s="6">
        <f>'Sauen + verworfen Basis'!C68</f>
        <v>0</v>
      </c>
      <c r="F204" s="31">
        <f>'Sauen + verworfen Basis'!D68*'Sauen + verworfen Basis'!B68</f>
        <v>0</v>
      </c>
      <c r="G204" s="18">
        <f>'Sauen + verworfen Basis'!B68</f>
        <v>0</v>
      </c>
      <c r="H204" s="6"/>
      <c r="I204" s="6"/>
      <c r="J204" s="6"/>
      <c r="K204" s="6"/>
      <c r="L204" s="8"/>
    </row>
    <row r="205" spans="4:12" ht="14.1" customHeight="1" x14ac:dyDescent="0.3">
      <c r="D205" s="27"/>
      <c r="E205" s="6">
        <f>'Sauen + verworfen Basis'!C69</f>
        <v>0</v>
      </c>
      <c r="F205" s="31">
        <f>'Sauen + verworfen Basis'!D69*'Sauen + verworfen Basis'!B69</f>
        <v>0</v>
      </c>
      <c r="G205" s="18">
        <f>'Sauen + verworfen Basis'!B69</f>
        <v>0</v>
      </c>
      <c r="H205" s="6"/>
      <c r="I205" s="6"/>
      <c r="J205" s="6"/>
      <c r="K205" s="6"/>
      <c r="L205" s="8"/>
    </row>
    <row r="206" spans="4:12" ht="14.1" customHeight="1" x14ac:dyDescent="0.3">
      <c r="D206" s="27"/>
      <c r="E206" s="6">
        <f>'Sauen + verworfen Basis'!C70</f>
        <v>0</v>
      </c>
      <c r="F206" s="31">
        <f>'Sauen + verworfen Basis'!D70*'Sauen + verworfen Basis'!B70</f>
        <v>0</v>
      </c>
      <c r="G206" s="18">
        <f>'Sauen + verworfen Basis'!B70</f>
        <v>0</v>
      </c>
      <c r="H206" s="6"/>
      <c r="I206" s="6"/>
      <c r="J206" s="6"/>
      <c r="K206" s="6"/>
      <c r="L206" s="8"/>
    </row>
    <row r="207" spans="4:12" ht="14.1" customHeight="1" x14ac:dyDescent="0.3">
      <c r="D207" s="27"/>
      <c r="E207" s="6">
        <f>'Sauen + verworfen Basis'!C71</f>
        <v>0</v>
      </c>
      <c r="F207" s="31">
        <f>'Sauen + verworfen Basis'!D71*'Sauen + verworfen Basis'!B71</f>
        <v>0</v>
      </c>
      <c r="G207" s="18">
        <f>'Sauen + verworfen Basis'!B71</f>
        <v>0</v>
      </c>
      <c r="H207" s="6"/>
      <c r="I207" s="6"/>
      <c r="J207" s="6"/>
      <c r="K207" s="6"/>
      <c r="L207" s="8"/>
    </row>
    <row r="208" spans="4:12" ht="14.1" customHeight="1" x14ac:dyDescent="0.3">
      <c r="D208" s="27"/>
      <c r="E208" s="6">
        <f>'Sauen + verworfen Basis'!C72</f>
        <v>0</v>
      </c>
      <c r="F208" s="31">
        <f>'Sauen + verworfen Basis'!D72*'Sauen + verworfen Basis'!B72</f>
        <v>0</v>
      </c>
      <c r="G208" s="18">
        <f>'Sauen + verworfen Basis'!B72</f>
        <v>0</v>
      </c>
      <c r="H208" s="6"/>
      <c r="I208" s="6"/>
      <c r="J208" s="6"/>
      <c r="K208" s="6"/>
      <c r="L208" s="8"/>
    </row>
    <row r="209" spans="4:12" ht="14.1" customHeight="1" x14ac:dyDescent="0.3">
      <c r="D209" s="27"/>
      <c r="E209" s="6">
        <f>'Sauen + verworfen Basis'!C73</f>
        <v>0</v>
      </c>
      <c r="F209" s="31">
        <f>'Sauen + verworfen Basis'!D73*'Sauen + verworfen Basis'!B73</f>
        <v>0</v>
      </c>
      <c r="G209" s="18">
        <f>'Sauen + verworfen Basis'!B73</f>
        <v>0</v>
      </c>
      <c r="H209" s="6"/>
      <c r="I209" s="6"/>
      <c r="J209" s="6"/>
      <c r="K209" s="6"/>
      <c r="L209" s="8"/>
    </row>
    <row r="210" spans="4:12" ht="14.1" customHeight="1" x14ac:dyDescent="0.3">
      <c r="D210" s="27"/>
      <c r="E210" s="6">
        <f>'Sauen + verworfen Basis'!C74</f>
        <v>0</v>
      </c>
      <c r="F210" s="31">
        <f>'Sauen + verworfen Basis'!D74*'Sauen + verworfen Basis'!B74</f>
        <v>0</v>
      </c>
      <c r="G210" s="18">
        <f>'Sauen + verworfen Basis'!B74</f>
        <v>0</v>
      </c>
      <c r="H210" s="6"/>
      <c r="I210" s="6"/>
      <c r="J210" s="6"/>
      <c r="K210" s="6"/>
      <c r="L210" s="8"/>
    </row>
    <row r="211" spans="4:12" ht="14.1" customHeight="1" x14ac:dyDescent="0.3">
      <c r="D211" s="27"/>
      <c r="E211" s="6">
        <f>'Sauen + verworfen Basis'!C75</f>
        <v>0</v>
      </c>
      <c r="F211" s="31">
        <f>'Sauen + verworfen Basis'!D75*'Sauen + verworfen Basis'!B75</f>
        <v>0</v>
      </c>
      <c r="G211" s="18">
        <f>'Sauen + verworfen Basis'!B75</f>
        <v>0</v>
      </c>
      <c r="H211" s="6"/>
      <c r="I211" s="6"/>
      <c r="J211" s="6"/>
      <c r="K211" s="6"/>
      <c r="L211" s="8"/>
    </row>
    <row r="212" spans="4:12" ht="14.1" customHeight="1" x14ac:dyDescent="0.3">
      <c r="D212" s="27"/>
      <c r="E212" s="6">
        <f>'Sauen + verworfen Basis'!C76</f>
        <v>0</v>
      </c>
      <c r="F212" s="31">
        <f>'Sauen + verworfen Basis'!D76*'Sauen + verworfen Basis'!B76</f>
        <v>0</v>
      </c>
      <c r="G212" s="18">
        <f>'Sauen + verworfen Basis'!B76</f>
        <v>0</v>
      </c>
      <c r="H212" s="6"/>
      <c r="I212" s="6"/>
      <c r="J212" s="6"/>
      <c r="K212" s="6"/>
      <c r="L212" s="8"/>
    </row>
    <row r="213" spans="4:12" ht="14.1" customHeight="1" x14ac:dyDescent="0.3">
      <c r="D213" s="27"/>
      <c r="E213" s="6">
        <f>'Sauen + verworfen Basis'!C77</f>
        <v>0</v>
      </c>
      <c r="F213" s="31">
        <f>'Sauen + verworfen Basis'!D77*'Sauen + verworfen Basis'!B77</f>
        <v>0</v>
      </c>
      <c r="G213" s="18">
        <f>'Sauen + verworfen Basis'!B77</f>
        <v>0</v>
      </c>
      <c r="H213" s="6"/>
      <c r="I213" s="6"/>
      <c r="J213" s="6"/>
      <c r="K213" s="6"/>
      <c r="L213" s="8"/>
    </row>
    <row r="214" spans="4:12" ht="14.1" customHeight="1" thickBot="1" x14ac:dyDescent="0.35">
      <c r="D214" s="19" t="s">
        <v>143</v>
      </c>
      <c r="E214" s="20"/>
      <c r="F214" s="32">
        <f t="shared" ref="F214:G214" si="84">ROUND(SUM(F204:F213),2)</f>
        <v>0</v>
      </c>
      <c r="G214" s="21">
        <f t="shared" si="84"/>
        <v>0</v>
      </c>
      <c r="H214" s="6"/>
      <c r="I214" s="6"/>
      <c r="J214" s="6"/>
      <c r="K214" s="6"/>
      <c r="L214" s="8"/>
    </row>
    <row r="215" spans="4:12" ht="14.1" customHeight="1" thickBot="1" x14ac:dyDescent="0.35">
      <c r="D215" s="27"/>
      <c r="E215" s="6"/>
      <c r="F215" s="6"/>
      <c r="G215" s="6"/>
      <c r="H215" s="6"/>
      <c r="I215" s="6"/>
      <c r="J215" s="6"/>
      <c r="K215" s="6"/>
      <c r="L215" s="8"/>
    </row>
    <row r="216" spans="4:12" ht="14.1" customHeight="1" x14ac:dyDescent="0.3">
      <c r="D216" s="26"/>
      <c r="E216" s="7" t="s">
        <v>133</v>
      </c>
      <c r="F216" s="7" t="s">
        <v>136</v>
      </c>
      <c r="G216" s="24"/>
      <c r="H216" s="26"/>
      <c r="I216" s="7" t="s">
        <v>144</v>
      </c>
      <c r="J216" s="7" t="s">
        <v>136</v>
      </c>
      <c r="K216" s="22" t="s">
        <v>152</v>
      </c>
      <c r="L216" s="8"/>
    </row>
    <row r="217" spans="4:12" ht="14.1" customHeight="1" x14ac:dyDescent="0.3">
      <c r="D217" s="27"/>
      <c r="E217" s="6">
        <f t="shared" ref="E217:E225" si="85">IF(E204="sauen",F204,0)</f>
        <v>0</v>
      </c>
      <c r="F217" s="6">
        <f t="shared" ref="F217:F225" si="86">IF(E204="Sauen m",F204,0)</f>
        <v>0</v>
      </c>
      <c r="G217" s="8"/>
      <c r="H217" s="27"/>
      <c r="I217" s="6">
        <f t="shared" ref="I217:I225" si="87">IF(E204="sauen",G204,0)</f>
        <v>0</v>
      </c>
      <c r="J217" s="6">
        <f t="shared" ref="J217:J225" si="88">IF(E204="sauen m",G204,0)</f>
        <v>0</v>
      </c>
      <c r="K217" s="8">
        <f t="shared" ref="K217:K225" si="89">IF(E204="Schwein verworfen",G204,0)</f>
        <v>0</v>
      </c>
      <c r="L217" s="8"/>
    </row>
    <row r="218" spans="4:12" ht="14.1" customHeight="1" x14ac:dyDescent="0.3">
      <c r="D218" s="27"/>
      <c r="E218" s="6">
        <f t="shared" si="85"/>
        <v>0</v>
      </c>
      <c r="F218" s="6">
        <f t="shared" si="86"/>
        <v>0</v>
      </c>
      <c r="G218" s="8"/>
      <c r="H218" s="27"/>
      <c r="I218" s="6">
        <f t="shared" si="87"/>
        <v>0</v>
      </c>
      <c r="J218" s="6">
        <f t="shared" si="88"/>
        <v>0</v>
      </c>
      <c r="K218" s="8">
        <f t="shared" si="89"/>
        <v>0</v>
      </c>
      <c r="L218" s="8"/>
    </row>
    <row r="219" spans="4:12" ht="14.1" customHeight="1" x14ac:dyDescent="0.3">
      <c r="D219" s="27"/>
      <c r="E219" s="6">
        <f t="shared" si="85"/>
        <v>0</v>
      </c>
      <c r="F219" s="6">
        <f t="shared" si="86"/>
        <v>0</v>
      </c>
      <c r="G219" s="8"/>
      <c r="H219" s="27"/>
      <c r="I219" s="6">
        <f t="shared" si="87"/>
        <v>0</v>
      </c>
      <c r="J219" s="6">
        <f t="shared" si="88"/>
        <v>0</v>
      </c>
      <c r="K219" s="8">
        <f t="shared" si="89"/>
        <v>0</v>
      </c>
      <c r="L219" s="8"/>
    </row>
    <row r="220" spans="4:12" ht="14.1" customHeight="1" x14ac:dyDescent="0.3">
      <c r="D220" s="27"/>
      <c r="E220" s="6">
        <f t="shared" si="85"/>
        <v>0</v>
      </c>
      <c r="F220" s="6">
        <f t="shared" si="86"/>
        <v>0</v>
      </c>
      <c r="G220" s="8"/>
      <c r="H220" s="27"/>
      <c r="I220" s="6">
        <f t="shared" si="87"/>
        <v>0</v>
      </c>
      <c r="J220" s="6">
        <f t="shared" si="88"/>
        <v>0</v>
      </c>
      <c r="K220" s="8">
        <f t="shared" si="89"/>
        <v>0</v>
      </c>
      <c r="L220" s="8"/>
    </row>
    <row r="221" spans="4:12" ht="14.1" customHeight="1" x14ac:dyDescent="0.3">
      <c r="D221" s="27"/>
      <c r="E221" s="6">
        <f t="shared" si="85"/>
        <v>0</v>
      </c>
      <c r="F221" s="6">
        <f t="shared" si="86"/>
        <v>0</v>
      </c>
      <c r="G221" s="8"/>
      <c r="H221" s="27"/>
      <c r="I221" s="6">
        <f t="shared" si="87"/>
        <v>0</v>
      </c>
      <c r="J221" s="6">
        <f t="shared" si="88"/>
        <v>0</v>
      </c>
      <c r="K221" s="8">
        <f t="shared" si="89"/>
        <v>0</v>
      </c>
      <c r="L221" s="8"/>
    </row>
    <row r="222" spans="4:12" ht="14.1" customHeight="1" x14ac:dyDescent="0.3">
      <c r="D222" s="27"/>
      <c r="E222" s="6">
        <f t="shared" si="85"/>
        <v>0</v>
      </c>
      <c r="F222" s="6">
        <f t="shared" si="86"/>
        <v>0</v>
      </c>
      <c r="G222" s="8"/>
      <c r="H222" s="27"/>
      <c r="I222" s="6">
        <f t="shared" si="87"/>
        <v>0</v>
      </c>
      <c r="J222" s="6">
        <f t="shared" si="88"/>
        <v>0</v>
      </c>
      <c r="K222" s="8">
        <f t="shared" si="89"/>
        <v>0</v>
      </c>
      <c r="L222" s="8"/>
    </row>
    <row r="223" spans="4:12" ht="14.1" customHeight="1" x14ac:dyDescent="0.3">
      <c r="D223" s="27"/>
      <c r="E223" s="6">
        <f t="shared" si="85"/>
        <v>0</v>
      </c>
      <c r="F223" s="6">
        <f t="shared" si="86"/>
        <v>0</v>
      </c>
      <c r="G223" s="8"/>
      <c r="H223" s="27"/>
      <c r="I223" s="6">
        <f t="shared" si="87"/>
        <v>0</v>
      </c>
      <c r="J223" s="6">
        <f t="shared" si="88"/>
        <v>0</v>
      </c>
      <c r="K223" s="8">
        <f t="shared" si="89"/>
        <v>0</v>
      </c>
      <c r="L223" s="8"/>
    </row>
    <row r="224" spans="4:12" ht="14.1" customHeight="1" x14ac:dyDescent="0.3">
      <c r="D224" s="27"/>
      <c r="E224" s="6">
        <f t="shared" si="85"/>
        <v>0</v>
      </c>
      <c r="F224" s="6">
        <f t="shared" si="86"/>
        <v>0</v>
      </c>
      <c r="G224" s="8"/>
      <c r="H224" s="27"/>
      <c r="I224" s="6">
        <f t="shared" si="87"/>
        <v>0</v>
      </c>
      <c r="J224" s="6">
        <f t="shared" si="88"/>
        <v>0</v>
      </c>
      <c r="K224" s="8">
        <f t="shared" si="89"/>
        <v>0</v>
      </c>
      <c r="L224" s="8"/>
    </row>
    <row r="225" spans="4:12" ht="14.1" customHeight="1" x14ac:dyDescent="0.3">
      <c r="D225" s="27"/>
      <c r="E225" s="6">
        <f t="shared" si="85"/>
        <v>0</v>
      </c>
      <c r="F225" s="6">
        <f t="shared" si="86"/>
        <v>0</v>
      </c>
      <c r="G225" s="8"/>
      <c r="H225" s="27"/>
      <c r="I225" s="6">
        <f t="shared" si="87"/>
        <v>0</v>
      </c>
      <c r="J225" s="6">
        <f t="shared" si="88"/>
        <v>0</v>
      </c>
      <c r="K225" s="8">
        <f t="shared" si="89"/>
        <v>0</v>
      </c>
      <c r="L225" s="8"/>
    </row>
    <row r="226" spans="4:12" ht="14.1" customHeight="1" x14ac:dyDescent="0.3">
      <c r="D226" s="27"/>
      <c r="E226" s="6">
        <f t="shared" ref="E226" si="90">IF(E214="sauen",F214,0)</f>
        <v>0</v>
      </c>
      <c r="F226" s="6">
        <f t="shared" ref="F226" si="91">IF(E214="Sauen m",F214,0)</f>
        <v>0</v>
      </c>
      <c r="G226" s="8"/>
      <c r="H226" s="27"/>
      <c r="I226" s="6">
        <f t="shared" ref="I226" si="92">IF(E214="sauen",G214,0)</f>
        <v>0</v>
      </c>
      <c r="J226" s="6">
        <f t="shared" ref="J226" si="93">IF(E214="sauen m",G214,0)</f>
        <v>0</v>
      </c>
      <c r="K226" s="8">
        <f t="shared" ref="K226" si="94">IF(E214="Schwein verworfen",G214,0)</f>
        <v>0</v>
      </c>
      <c r="L226" s="8"/>
    </row>
    <row r="227" spans="4:12" ht="14.1" customHeight="1" x14ac:dyDescent="0.3">
      <c r="D227" s="15" t="s">
        <v>145</v>
      </c>
      <c r="E227" s="16">
        <f t="shared" ref="E227:F227" si="95">SUM(E217:E226)</f>
        <v>0</v>
      </c>
      <c r="F227" s="16">
        <f t="shared" si="95"/>
        <v>0</v>
      </c>
      <c r="G227" s="17"/>
      <c r="H227" s="27" t="s">
        <v>146</v>
      </c>
      <c r="I227" s="6">
        <f t="shared" ref="I227:K227" si="96">SUM(I217:I226)</f>
        <v>0</v>
      </c>
      <c r="J227" s="6">
        <f t="shared" si="96"/>
        <v>0</v>
      </c>
      <c r="K227" s="8">
        <f t="shared" si="96"/>
        <v>0</v>
      </c>
      <c r="L227" s="8"/>
    </row>
    <row r="228" spans="4:12" ht="14.1" customHeight="1" thickBot="1" x14ac:dyDescent="0.35">
      <c r="D228" s="28"/>
      <c r="E228" s="9">
        <f t="shared" ref="E228" si="97">SUM(E227:F227)</f>
        <v>0</v>
      </c>
      <c r="F228" s="9"/>
      <c r="G228" s="25"/>
      <c r="H228" s="28"/>
      <c r="I228" s="9">
        <f t="shared" ref="I228" si="98">SUM(I227:K227)</f>
        <v>0</v>
      </c>
      <c r="J228" s="9"/>
      <c r="K228" s="25"/>
      <c r="L228" s="8"/>
    </row>
    <row r="229" spans="4:12" ht="14.1" customHeight="1" x14ac:dyDescent="0.3">
      <c r="D229" s="27"/>
      <c r="E229" s="6"/>
      <c r="F229" s="6"/>
      <c r="G229" s="6"/>
      <c r="H229" s="6"/>
      <c r="I229" s="6"/>
      <c r="J229" s="6"/>
      <c r="K229" s="6"/>
      <c r="L229" s="8"/>
    </row>
    <row r="230" spans="4:12" ht="14.1" customHeight="1" x14ac:dyDescent="0.3">
      <c r="D230" s="27"/>
      <c r="E230" s="6"/>
      <c r="F230" s="6"/>
      <c r="G230" s="6"/>
      <c r="H230" s="6"/>
      <c r="I230" s="6"/>
      <c r="J230" s="6"/>
      <c r="K230" s="6"/>
      <c r="L230" s="8"/>
    </row>
    <row r="231" spans="4:12" ht="14.1" customHeight="1" thickBot="1" x14ac:dyDescent="0.35">
      <c r="D231" s="27"/>
      <c r="E231" s="6"/>
      <c r="F231" s="6"/>
      <c r="G231" s="6"/>
      <c r="H231" s="6"/>
      <c r="I231" s="6"/>
      <c r="J231" s="6"/>
      <c r="K231" s="6"/>
      <c r="L231" s="8"/>
    </row>
    <row r="232" spans="4:12" ht="105.75" customHeight="1" x14ac:dyDescent="0.3">
      <c r="D232" s="11" t="s">
        <v>153</v>
      </c>
      <c r="E232" s="14" t="s">
        <v>148</v>
      </c>
      <c r="F232" s="12" t="s">
        <v>149</v>
      </c>
      <c r="G232" s="6"/>
      <c r="H232" s="6"/>
      <c r="I232" s="6"/>
      <c r="J232" s="6"/>
      <c r="K232" s="6"/>
      <c r="L232" s="8"/>
    </row>
    <row r="233" spans="4:12" ht="14.1" customHeight="1" thickBot="1" x14ac:dyDescent="0.35">
      <c r="D233" s="13">
        <f t="shared" ref="D233" si="99">G214-I228</f>
        <v>0</v>
      </c>
      <c r="E233" s="10" t="e">
        <f t="shared" ref="E233" si="100">(F214-E228)/(G214-I228)</f>
        <v>#DIV/0!</v>
      </c>
      <c r="F233" s="25" t="e">
        <f t="shared" ref="F233" si="101">F214/G214</f>
        <v>#DIV/0!</v>
      </c>
      <c r="G233" s="9"/>
      <c r="H233" s="9"/>
      <c r="I233" s="9"/>
      <c r="J233" s="9"/>
      <c r="K233" s="9"/>
      <c r="L233" s="25"/>
    </row>
    <row r="234" spans="4:12" ht="14.1" customHeight="1" thickBot="1" x14ac:dyDescent="0.35">
      <c r="D234" s="36"/>
      <c r="E234" s="29"/>
      <c r="F234" s="29"/>
      <c r="G234" s="29"/>
      <c r="H234" s="29"/>
      <c r="I234" s="29"/>
      <c r="J234" s="29"/>
      <c r="K234" s="29"/>
      <c r="L234" s="23"/>
    </row>
    <row r="235" spans="4:12" ht="14.1" customHeight="1" thickBot="1" x14ac:dyDescent="0.35">
      <c r="D235" s="33" t="s">
        <v>200</v>
      </c>
      <c r="E235" s="34"/>
      <c r="F235" s="34"/>
      <c r="G235" s="34"/>
      <c r="H235" s="34"/>
      <c r="I235" s="34"/>
      <c r="J235" s="34"/>
      <c r="K235" s="34"/>
      <c r="L235" s="35"/>
    </row>
    <row r="236" spans="4:12" ht="14.1" customHeight="1" x14ac:dyDescent="0.3">
      <c r="D236" s="27"/>
      <c r="E236" s="6"/>
      <c r="F236" s="6" t="s">
        <v>142</v>
      </c>
      <c r="G236" s="8" t="s">
        <v>72</v>
      </c>
      <c r="H236" s="6"/>
      <c r="I236" s="6"/>
      <c r="J236" s="6"/>
      <c r="K236" s="6"/>
      <c r="L236" s="8"/>
    </row>
    <row r="237" spans="4:12" ht="14.1" customHeight="1" x14ac:dyDescent="0.3">
      <c r="D237" s="27"/>
      <c r="E237" s="6">
        <f>'Sauen + verworfen Basis'!C79</f>
        <v>0</v>
      </c>
      <c r="F237" s="31">
        <f>'Sauen + verworfen Basis'!D79*'Sauen + verworfen Basis'!B79</f>
        <v>0</v>
      </c>
      <c r="G237" s="18">
        <f>'Sauen + verworfen Basis'!B79</f>
        <v>0</v>
      </c>
      <c r="H237" s="6"/>
      <c r="I237" s="6"/>
      <c r="J237" s="6"/>
      <c r="K237" s="6"/>
      <c r="L237" s="8"/>
    </row>
    <row r="238" spans="4:12" ht="14.1" customHeight="1" x14ac:dyDescent="0.3">
      <c r="D238" s="27"/>
      <c r="E238" s="6">
        <f>'Sauen + verworfen Basis'!C80</f>
        <v>0</v>
      </c>
      <c r="F238" s="31">
        <f>'Sauen + verworfen Basis'!D80*'Sauen + verworfen Basis'!B80</f>
        <v>0</v>
      </c>
      <c r="G238" s="18">
        <f>'Sauen + verworfen Basis'!B80</f>
        <v>0</v>
      </c>
      <c r="H238" s="6"/>
      <c r="I238" s="6"/>
      <c r="J238" s="6"/>
      <c r="K238" s="6"/>
      <c r="L238" s="8"/>
    </row>
    <row r="239" spans="4:12" ht="14.1" customHeight="1" x14ac:dyDescent="0.3">
      <c r="D239" s="27"/>
      <c r="E239" s="6">
        <f>'Sauen + verworfen Basis'!C81</f>
        <v>0</v>
      </c>
      <c r="F239" s="31">
        <f>'Sauen + verworfen Basis'!D81*'Sauen + verworfen Basis'!B81</f>
        <v>0</v>
      </c>
      <c r="G239" s="18">
        <f>'Sauen + verworfen Basis'!B81</f>
        <v>0</v>
      </c>
      <c r="H239" s="6"/>
      <c r="I239" s="6"/>
      <c r="J239" s="6"/>
      <c r="K239" s="6"/>
      <c r="L239" s="8"/>
    </row>
    <row r="240" spans="4:12" ht="14.1" customHeight="1" x14ac:dyDescent="0.3">
      <c r="D240" s="27"/>
      <c r="E240" s="6">
        <f>'Sauen + verworfen Basis'!C82</f>
        <v>0</v>
      </c>
      <c r="F240" s="31">
        <f>'Sauen + verworfen Basis'!D82*'Sauen + verworfen Basis'!B82</f>
        <v>0</v>
      </c>
      <c r="G240" s="18">
        <f>'Sauen + verworfen Basis'!B82</f>
        <v>0</v>
      </c>
      <c r="H240" s="6"/>
      <c r="I240" s="6"/>
      <c r="J240" s="6"/>
      <c r="K240" s="6"/>
      <c r="L240" s="8"/>
    </row>
    <row r="241" spans="4:12" ht="14.1" customHeight="1" x14ac:dyDescent="0.3">
      <c r="D241" s="27"/>
      <c r="E241" s="6">
        <f>'Sauen + verworfen Basis'!C83</f>
        <v>0</v>
      </c>
      <c r="F241" s="31">
        <f>'Sauen + verworfen Basis'!D83*'Sauen + verworfen Basis'!B83</f>
        <v>0</v>
      </c>
      <c r="G241" s="18">
        <f>'Sauen + verworfen Basis'!B83</f>
        <v>0</v>
      </c>
      <c r="H241" s="6"/>
      <c r="I241" s="6"/>
      <c r="J241" s="6"/>
      <c r="K241" s="6"/>
      <c r="L241" s="8"/>
    </row>
    <row r="242" spans="4:12" ht="14.1" customHeight="1" x14ac:dyDescent="0.3">
      <c r="D242" s="27"/>
      <c r="E242" s="6">
        <f>'Sauen + verworfen Basis'!C84</f>
        <v>0</v>
      </c>
      <c r="F242" s="31">
        <f>'Sauen + verworfen Basis'!D84*'Sauen + verworfen Basis'!B84</f>
        <v>0</v>
      </c>
      <c r="G242" s="18">
        <f>'Sauen + verworfen Basis'!B84</f>
        <v>0</v>
      </c>
      <c r="H242" s="6"/>
      <c r="I242" s="6"/>
      <c r="J242" s="6"/>
      <c r="K242" s="6"/>
      <c r="L242" s="8"/>
    </row>
    <row r="243" spans="4:12" ht="14.1" customHeight="1" x14ac:dyDescent="0.3">
      <c r="D243" s="27"/>
      <c r="E243" s="6">
        <f>'Sauen + verworfen Basis'!C85</f>
        <v>0</v>
      </c>
      <c r="F243" s="31">
        <f>'Sauen + verworfen Basis'!D85*'Sauen + verworfen Basis'!B85</f>
        <v>0</v>
      </c>
      <c r="G243" s="18">
        <f>'Sauen + verworfen Basis'!B85</f>
        <v>0</v>
      </c>
      <c r="H243" s="6"/>
      <c r="I243" s="6"/>
      <c r="J243" s="6"/>
      <c r="K243" s="6"/>
      <c r="L243" s="8"/>
    </row>
    <row r="244" spans="4:12" ht="14.1" customHeight="1" x14ac:dyDescent="0.3">
      <c r="D244" s="27"/>
      <c r="E244" s="6">
        <f>'Sauen + verworfen Basis'!C86</f>
        <v>0</v>
      </c>
      <c r="F244" s="31">
        <f>'Sauen + verworfen Basis'!D86*'Sauen + verworfen Basis'!B86</f>
        <v>0</v>
      </c>
      <c r="G244" s="18">
        <f>'Sauen + verworfen Basis'!B86</f>
        <v>0</v>
      </c>
      <c r="H244" s="6"/>
      <c r="I244" s="6"/>
      <c r="J244" s="6"/>
      <c r="K244" s="6"/>
      <c r="L244" s="8"/>
    </row>
    <row r="245" spans="4:12" ht="14.1" customHeight="1" x14ac:dyDescent="0.3">
      <c r="D245" s="27"/>
      <c r="E245" s="6">
        <f>'Sauen + verworfen Basis'!C87</f>
        <v>0</v>
      </c>
      <c r="F245" s="31">
        <f>'Sauen + verworfen Basis'!D87*'Sauen + verworfen Basis'!B87</f>
        <v>0</v>
      </c>
      <c r="G245" s="18">
        <f>'Sauen + verworfen Basis'!B87</f>
        <v>0</v>
      </c>
      <c r="H245" s="6"/>
      <c r="I245" s="6"/>
      <c r="J245" s="6"/>
      <c r="K245" s="6"/>
      <c r="L245" s="8"/>
    </row>
    <row r="246" spans="4:12" ht="14.1" customHeight="1" x14ac:dyDescent="0.3">
      <c r="D246" s="27"/>
      <c r="E246" s="6">
        <f>'Sauen + verworfen Basis'!C88</f>
        <v>0</v>
      </c>
      <c r="F246" s="31">
        <f>'Sauen + verworfen Basis'!D88*'Sauen + verworfen Basis'!B88</f>
        <v>0</v>
      </c>
      <c r="G246" s="18">
        <f>'Sauen + verworfen Basis'!B88</f>
        <v>0</v>
      </c>
      <c r="H246" s="6"/>
      <c r="I246" s="6"/>
      <c r="J246" s="6"/>
      <c r="K246" s="6"/>
      <c r="L246" s="8"/>
    </row>
    <row r="247" spans="4:12" ht="14.1" customHeight="1" thickBot="1" x14ac:dyDescent="0.35">
      <c r="D247" s="19" t="s">
        <v>143</v>
      </c>
      <c r="E247" s="20"/>
      <c r="F247" s="32">
        <f t="shared" ref="F247:G247" si="102">ROUND(SUM(F237:F246),2)</f>
        <v>0</v>
      </c>
      <c r="G247" s="21">
        <f t="shared" si="102"/>
        <v>0</v>
      </c>
      <c r="H247" s="6"/>
      <c r="I247" s="6"/>
      <c r="J247" s="6"/>
      <c r="K247" s="6"/>
      <c r="L247" s="8"/>
    </row>
    <row r="248" spans="4:12" ht="14.1" customHeight="1" thickBot="1" x14ac:dyDescent="0.35">
      <c r="D248" s="27"/>
      <c r="E248" s="6"/>
      <c r="F248" s="6"/>
      <c r="G248" s="6"/>
      <c r="H248" s="6"/>
      <c r="I248" s="6"/>
      <c r="J248" s="6"/>
      <c r="K248" s="6"/>
      <c r="L248" s="8"/>
    </row>
    <row r="249" spans="4:12" ht="14.1" customHeight="1" x14ac:dyDescent="0.3">
      <c r="D249" s="26"/>
      <c r="E249" s="7" t="s">
        <v>133</v>
      </c>
      <c r="F249" s="7" t="s">
        <v>136</v>
      </c>
      <c r="G249" s="24"/>
      <c r="H249" s="26"/>
      <c r="I249" s="7" t="s">
        <v>144</v>
      </c>
      <c r="J249" s="7" t="s">
        <v>136</v>
      </c>
      <c r="K249" s="22" t="s">
        <v>152</v>
      </c>
      <c r="L249" s="8"/>
    </row>
    <row r="250" spans="4:12" ht="14.1" customHeight="1" x14ac:dyDescent="0.3">
      <c r="D250" s="27"/>
      <c r="E250" s="6">
        <f t="shared" ref="E250:E258" si="103">IF(E237="sauen",F237,0)</f>
        <v>0</v>
      </c>
      <c r="F250" s="6">
        <f t="shared" ref="F250:F258" si="104">IF(E237="Sauen m",F237,0)</f>
        <v>0</v>
      </c>
      <c r="G250" s="8"/>
      <c r="H250" s="27"/>
      <c r="I250" s="6">
        <f t="shared" ref="I250:I258" si="105">IF(E237="sauen",G237,0)</f>
        <v>0</v>
      </c>
      <c r="J250" s="6">
        <f t="shared" ref="J250:J258" si="106">IF(E237="sauen m",G237,0)</f>
        <v>0</v>
      </c>
      <c r="K250" s="8">
        <f t="shared" ref="K250:K258" si="107">IF(E237="Schwein verworfen",G237,0)</f>
        <v>0</v>
      </c>
      <c r="L250" s="8"/>
    </row>
    <row r="251" spans="4:12" ht="14.1" customHeight="1" x14ac:dyDescent="0.3">
      <c r="D251" s="27"/>
      <c r="E251" s="6">
        <f t="shared" si="103"/>
        <v>0</v>
      </c>
      <c r="F251" s="6">
        <f t="shared" si="104"/>
        <v>0</v>
      </c>
      <c r="G251" s="8"/>
      <c r="H251" s="27"/>
      <c r="I251" s="6">
        <f t="shared" si="105"/>
        <v>0</v>
      </c>
      <c r="J251" s="6">
        <f t="shared" si="106"/>
        <v>0</v>
      </c>
      <c r="K251" s="8">
        <f t="shared" si="107"/>
        <v>0</v>
      </c>
      <c r="L251" s="8"/>
    </row>
    <row r="252" spans="4:12" ht="14.1" customHeight="1" x14ac:dyDescent="0.3">
      <c r="D252" s="27"/>
      <c r="E252" s="6">
        <f t="shared" si="103"/>
        <v>0</v>
      </c>
      <c r="F252" s="6">
        <f t="shared" si="104"/>
        <v>0</v>
      </c>
      <c r="G252" s="8"/>
      <c r="H252" s="27"/>
      <c r="I252" s="6">
        <f t="shared" si="105"/>
        <v>0</v>
      </c>
      <c r="J252" s="6">
        <f t="shared" si="106"/>
        <v>0</v>
      </c>
      <c r="K252" s="8">
        <f t="shared" si="107"/>
        <v>0</v>
      </c>
      <c r="L252" s="8"/>
    </row>
    <row r="253" spans="4:12" ht="14.1" customHeight="1" x14ac:dyDescent="0.3">
      <c r="D253" s="27"/>
      <c r="E253" s="6">
        <f t="shared" si="103"/>
        <v>0</v>
      </c>
      <c r="F253" s="6">
        <f t="shared" si="104"/>
        <v>0</v>
      </c>
      <c r="G253" s="8"/>
      <c r="H253" s="27"/>
      <c r="I253" s="6">
        <f t="shared" si="105"/>
        <v>0</v>
      </c>
      <c r="J253" s="6">
        <f t="shared" si="106"/>
        <v>0</v>
      </c>
      <c r="K253" s="8">
        <f t="shared" si="107"/>
        <v>0</v>
      </c>
      <c r="L253" s="8"/>
    </row>
    <row r="254" spans="4:12" ht="14.1" customHeight="1" x14ac:dyDescent="0.3">
      <c r="D254" s="27"/>
      <c r="E254" s="6">
        <f t="shared" si="103"/>
        <v>0</v>
      </c>
      <c r="F254" s="6">
        <f t="shared" si="104"/>
        <v>0</v>
      </c>
      <c r="G254" s="8"/>
      <c r="H254" s="27"/>
      <c r="I254" s="6">
        <f t="shared" si="105"/>
        <v>0</v>
      </c>
      <c r="J254" s="6">
        <f t="shared" si="106"/>
        <v>0</v>
      </c>
      <c r="K254" s="8">
        <f t="shared" si="107"/>
        <v>0</v>
      </c>
      <c r="L254" s="8"/>
    </row>
    <row r="255" spans="4:12" ht="14.1" customHeight="1" x14ac:dyDescent="0.3">
      <c r="D255" s="27"/>
      <c r="E255" s="6">
        <f t="shared" si="103"/>
        <v>0</v>
      </c>
      <c r="F255" s="6">
        <f t="shared" si="104"/>
        <v>0</v>
      </c>
      <c r="G255" s="8"/>
      <c r="H255" s="27"/>
      <c r="I255" s="6">
        <f t="shared" si="105"/>
        <v>0</v>
      </c>
      <c r="J255" s="6">
        <f t="shared" si="106"/>
        <v>0</v>
      </c>
      <c r="K255" s="8">
        <f t="shared" si="107"/>
        <v>0</v>
      </c>
      <c r="L255" s="8"/>
    </row>
    <row r="256" spans="4:12" ht="14.1" customHeight="1" x14ac:dyDescent="0.3">
      <c r="D256" s="27"/>
      <c r="E256" s="6">
        <f t="shared" si="103"/>
        <v>0</v>
      </c>
      <c r="F256" s="6">
        <f t="shared" si="104"/>
        <v>0</v>
      </c>
      <c r="G256" s="8"/>
      <c r="H256" s="27"/>
      <c r="I256" s="6">
        <f t="shared" si="105"/>
        <v>0</v>
      </c>
      <c r="J256" s="6">
        <f t="shared" si="106"/>
        <v>0</v>
      </c>
      <c r="K256" s="8">
        <f t="shared" si="107"/>
        <v>0</v>
      </c>
      <c r="L256" s="8"/>
    </row>
    <row r="257" spans="4:12" ht="14.1" customHeight="1" x14ac:dyDescent="0.3">
      <c r="D257" s="27"/>
      <c r="E257" s="6">
        <f t="shared" si="103"/>
        <v>0</v>
      </c>
      <c r="F257" s="6">
        <f t="shared" si="104"/>
        <v>0</v>
      </c>
      <c r="G257" s="8"/>
      <c r="H257" s="27"/>
      <c r="I257" s="6">
        <f t="shared" si="105"/>
        <v>0</v>
      </c>
      <c r="J257" s="6">
        <f t="shared" si="106"/>
        <v>0</v>
      </c>
      <c r="K257" s="8">
        <f t="shared" si="107"/>
        <v>0</v>
      </c>
      <c r="L257" s="8"/>
    </row>
    <row r="258" spans="4:12" ht="14.1" customHeight="1" x14ac:dyDescent="0.3">
      <c r="D258" s="27"/>
      <c r="E258" s="6">
        <f t="shared" si="103"/>
        <v>0</v>
      </c>
      <c r="F258" s="6">
        <f t="shared" si="104"/>
        <v>0</v>
      </c>
      <c r="G258" s="8"/>
      <c r="H258" s="27"/>
      <c r="I258" s="6">
        <f t="shared" si="105"/>
        <v>0</v>
      </c>
      <c r="J258" s="6">
        <f t="shared" si="106"/>
        <v>0</v>
      </c>
      <c r="K258" s="8">
        <f t="shared" si="107"/>
        <v>0</v>
      </c>
      <c r="L258" s="8"/>
    </row>
    <row r="259" spans="4:12" ht="14.1" customHeight="1" x14ac:dyDescent="0.3">
      <c r="D259" s="27"/>
      <c r="E259" s="6">
        <f t="shared" ref="E259" si="108">IF(E247="sauen",F247,0)</f>
        <v>0</v>
      </c>
      <c r="F259" s="6">
        <f t="shared" ref="F259" si="109">IF(E247="Sauen m",F247,0)</f>
        <v>0</v>
      </c>
      <c r="G259" s="8"/>
      <c r="H259" s="27"/>
      <c r="I259" s="6">
        <f t="shared" ref="I259" si="110">IF(E247="sauen",G247,0)</f>
        <v>0</v>
      </c>
      <c r="J259" s="6">
        <f t="shared" ref="J259" si="111">IF(E247="sauen m",G247,0)</f>
        <v>0</v>
      </c>
      <c r="K259" s="8">
        <f t="shared" ref="K259" si="112">IF(E247="Schwein verworfen",G247,0)</f>
        <v>0</v>
      </c>
      <c r="L259" s="8"/>
    </row>
    <row r="260" spans="4:12" ht="14.1" customHeight="1" x14ac:dyDescent="0.3">
      <c r="D260" s="15" t="s">
        <v>145</v>
      </c>
      <c r="E260" s="16">
        <f t="shared" ref="E260:F260" si="113">SUM(E250:E259)</f>
        <v>0</v>
      </c>
      <c r="F260" s="16">
        <f t="shared" si="113"/>
        <v>0</v>
      </c>
      <c r="G260" s="17"/>
      <c r="H260" s="27" t="s">
        <v>146</v>
      </c>
      <c r="I260" s="6">
        <f t="shared" ref="I260:K260" si="114">SUM(I250:I259)</f>
        <v>0</v>
      </c>
      <c r="J260" s="6">
        <f t="shared" si="114"/>
        <v>0</v>
      </c>
      <c r="K260" s="8">
        <f t="shared" si="114"/>
        <v>0</v>
      </c>
      <c r="L260" s="8"/>
    </row>
    <row r="261" spans="4:12" ht="14.1" customHeight="1" thickBot="1" x14ac:dyDescent="0.35">
      <c r="D261" s="28"/>
      <c r="E261" s="9">
        <f t="shared" ref="E261" si="115">SUM(E260:F260)</f>
        <v>0</v>
      </c>
      <c r="F261" s="9"/>
      <c r="G261" s="25"/>
      <c r="H261" s="28"/>
      <c r="I261" s="9">
        <f t="shared" ref="I261" si="116">SUM(I260:K260)</f>
        <v>0</v>
      </c>
      <c r="J261" s="9"/>
      <c r="K261" s="25"/>
      <c r="L261" s="8"/>
    </row>
    <row r="262" spans="4:12" ht="14.1" customHeight="1" x14ac:dyDescent="0.3">
      <c r="D262" s="27"/>
      <c r="E262" s="6"/>
      <c r="F262" s="6"/>
      <c r="G262" s="6"/>
      <c r="H262" s="6"/>
      <c r="I262" s="6"/>
      <c r="J262" s="6"/>
      <c r="K262" s="6"/>
      <c r="L262" s="8"/>
    </row>
    <row r="263" spans="4:12" ht="14.1" customHeight="1" x14ac:dyDescent="0.3">
      <c r="D263" s="27"/>
      <c r="E263" s="6"/>
      <c r="F263" s="6"/>
      <c r="G263" s="6"/>
      <c r="H263" s="6"/>
      <c r="I263" s="6"/>
      <c r="J263" s="6"/>
      <c r="K263" s="6"/>
      <c r="L263" s="8"/>
    </row>
    <row r="264" spans="4:12" ht="14.1" customHeight="1" thickBot="1" x14ac:dyDescent="0.35">
      <c r="D264" s="27"/>
      <c r="E264" s="6"/>
      <c r="F264" s="6"/>
      <c r="G264" s="6"/>
      <c r="H264" s="6"/>
      <c r="I264" s="6"/>
      <c r="J264" s="6"/>
      <c r="K264" s="6"/>
      <c r="L264" s="8"/>
    </row>
    <row r="265" spans="4:12" ht="105.75" customHeight="1" x14ac:dyDescent="0.3">
      <c r="D265" s="11" t="s">
        <v>153</v>
      </c>
      <c r="E265" s="14" t="s">
        <v>148</v>
      </c>
      <c r="F265" s="12" t="s">
        <v>149</v>
      </c>
      <c r="G265" s="6"/>
      <c r="H265" s="6"/>
      <c r="I265" s="6"/>
      <c r="J265" s="6"/>
      <c r="K265" s="6"/>
      <c r="L265" s="8"/>
    </row>
    <row r="266" spans="4:12" ht="14.1" customHeight="1" thickBot="1" x14ac:dyDescent="0.35">
      <c r="D266" s="13">
        <f t="shared" ref="D266" si="117">G247-I261</f>
        <v>0</v>
      </c>
      <c r="E266" s="10" t="e">
        <f t="shared" ref="E266" si="118">(F247-E261)/(G247-I261)</f>
        <v>#DIV/0!</v>
      </c>
      <c r="F266" s="25" t="e">
        <f t="shared" ref="F266" si="119">F247/G247</f>
        <v>#DIV/0!</v>
      </c>
      <c r="G266" s="9"/>
      <c r="H266" s="9"/>
      <c r="I266" s="9"/>
      <c r="J266" s="9"/>
      <c r="K266" s="9"/>
      <c r="L266" s="25"/>
    </row>
    <row r="267" spans="4:12" ht="14.1" customHeight="1" thickBot="1" x14ac:dyDescent="0.35">
      <c r="D267" s="30"/>
      <c r="E267" s="2"/>
      <c r="F267" s="2"/>
      <c r="G267" s="2"/>
      <c r="H267" s="2"/>
      <c r="I267" s="2"/>
      <c r="J267" s="2"/>
      <c r="K267" s="2"/>
      <c r="L267" s="3"/>
    </row>
    <row r="268" spans="4:12" ht="14.1" customHeight="1" thickBot="1" x14ac:dyDescent="0.35">
      <c r="D268" s="33" t="s">
        <v>201</v>
      </c>
      <c r="E268" s="34"/>
      <c r="F268" s="34"/>
      <c r="G268" s="34"/>
      <c r="H268" s="34"/>
      <c r="I268" s="34"/>
      <c r="J268" s="34"/>
      <c r="K268" s="34"/>
      <c r="L268" s="35"/>
    </row>
    <row r="269" spans="4:12" ht="14.1" customHeight="1" x14ac:dyDescent="0.3">
      <c r="D269" s="27"/>
      <c r="E269" s="6"/>
      <c r="F269" s="6" t="s">
        <v>142</v>
      </c>
      <c r="G269" s="8" t="s">
        <v>72</v>
      </c>
      <c r="H269" s="6"/>
      <c r="I269" s="6"/>
      <c r="J269" s="6"/>
      <c r="K269" s="6"/>
      <c r="L269" s="8"/>
    </row>
    <row r="270" spans="4:12" ht="14.1" customHeight="1" x14ac:dyDescent="0.3">
      <c r="D270" s="27"/>
      <c r="E270" s="6">
        <f>'Sauen + verworfen Basis'!C90</f>
        <v>0</v>
      </c>
      <c r="F270" s="31">
        <f>'Sauen + verworfen Basis'!D90*'Sauen + verworfen Basis'!B90</f>
        <v>0</v>
      </c>
      <c r="G270" s="18">
        <f>'Sauen + verworfen Basis'!B90</f>
        <v>0</v>
      </c>
      <c r="H270" s="6"/>
      <c r="I270" s="6"/>
      <c r="J270" s="6"/>
      <c r="K270" s="6"/>
      <c r="L270" s="8"/>
    </row>
    <row r="271" spans="4:12" ht="14.1" customHeight="1" x14ac:dyDescent="0.3">
      <c r="D271" s="27"/>
      <c r="E271" s="6">
        <f>'Sauen + verworfen Basis'!C91</f>
        <v>0</v>
      </c>
      <c r="F271" s="31">
        <f>'Sauen + verworfen Basis'!D91*'Sauen + verworfen Basis'!B91</f>
        <v>0</v>
      </c>
      <c r="G271" s="18">
        <f>'Sauen + verworfen Basis'!B91</f>
        <v>0</v>
      </c>
      <c r="H271" s="6"/>
      <c r="I271" s="6"/>
      <c r="J271" s="6"/>
      <c r="K271" s="6"/>
      <c r="L271" s="8"/>
    </row>
    <row r="272" spans="4:12" ht="14.1" customHeight="1" x14ac:dyDescent="0.3">
      <c r="D272" s="27"/>
      <c r="E272" s="6">
        <f>'Sauen + verworfen Basis'!C92</f>
        <v>0</v>
      </c>
      <c r="F272" s="31">
        <f>'Sauen + verworfen Basis'!D92*'Sauen + verworfen Basis'!B92</f>
        <v>0</v>
      </c>
      <c r="G272" s="18">
        <f>'Sauen + verworfen Basis'!B92</f>
        <v>0</v>
      </c>
      <c r="H272" s="6"/>
      <c r="I272" s="6"/>
      <c r="J272" s="6"/>
      <c r="K272" s="6"/>
      <c r="L272" s="8"/>
    </row>
    <row r="273" spans="4:12" ht="14.1" customHeight="1" x14ac:dyDescent="0.3">
      <c r="D273" s="27"/>
      <c r="E273" s="6">
        <f>'Sauen + verworfen Basis'!C93</f>
        <v>0</v>
      </c>
      <c r="F273" s="31">
        <f>'Sauen + verworfen Basis'!D93*'Sauen + verworfen Basis'!B93</f>
        <v>0</v>
      </c>
      <c r="G273" s="18">
        <f>'Sauen + verworfen Basis'!B93</f>
        <v>0</v>
      </c>
      <c r="H273" s="6"/>
      <c r="I273" s="6"/>
      <c r="J273" s="6"/>
      <c r="K273" s="6"/>
      <c r="L273" s="8"/>
    </row>
    <row r="274" spans="4:12" ht="14.1" customHeight="1" x14ac:dyDescent="0.3">
      <c r="D274" s="27"/>
      <c r="E274" s="6">
        <f>'Sauen + verworfen Basis'!C94</f>
        <v>0</v>
      </c>
      <c r="F274" s="31">
        <f>'Sauen + verworfen Basis'!D94*'Sauen + verworfen Basis'!B94</f>
        <v>0</v>
      </c>
      <c r="G274" s="18">
        <f>'Sauen + verworfen Basis'!B94</f>
        <v>0</v>
      </c>
      <c r="H274" s="6"/>
      <c r="I274" s="6"/>
      <c r="J274" s="6"/>
      <c r="K274" s="6"/>
      <c r="L274" s="8"/>
    </row>
    <row r="275" spans="4:12" ht="14.1" customHeight="1" x14ac:dyDescent="0.3">
      <c r="D275" s="27"/>
      <c r="E275" s="6">
        <f>'Sauen + verworfen Basis'!C95</f>
        <v>0</v>
      </c>
      <c r="F275" s="31">
        <f>'Sauen + verworfen Basis'!D95*'Sauen + verworfen Basis'!B95</f>
        <v>0</v>
      </c>
      <c r="G275" s="18">
        <f>'Sauen + verworfen Basis'!B95</f>
        <v>0</v>
      </c>
      <c r="H275" s="6"/>
      <c r="I275" s="6"/>
      <c r="J275" s="6"/>
      <c r="K275" s="6"/>
      <c r="L275" s="8"/>
    </row>
    <row r="276" spans="4:12" ht="14.1" customHeight="1" x14ac:dyDescent="0.3">
      <c r="D276" s="27"/>
      <c r="E276" s="6">
        <f>'Sauen + verworfen Basis'!C96</f>
        <v>0</v>
      </c>
      <c r="F276" s="31">
        <f>'Sauen + verworfen Basis'!D96*'Sauen + verworfen Basis'!B96</f>
        <v>0</v>
      </c>
      <c r="G276" s="18">
        <f>'Sauen + verworfen Basis'!B96</f>
        <v>0</v>
      </c>
      <c r="H276" s="6"/>
      <c r="I276" s="6"/>
      <c r="J276" s="6"/>
      <c r="K276" s="6"/>
      <c r="L276" s="8"/>
    </row>
    <row r="277" spans="4:12" ht="14.1" customHeight="1" x14ac:dyDescent="0.3">
      <c r="D277" s="27"/>
      <c r="E277" s="6">
        <f>'Sauen + verworfen Basis'!C97</f>
        <v>0</v>
      </c>
      <c r="F277" s="31">
        <f>'Sauen + verworfen Basis'!D97*'Sauen + verworfen Basis'!B97</f>
        <v>0</v>
      </c>
      <c r="G277" s="18">
        <f>'Sauen + verworfen Basis'!B97</f>
        <v>0</v>
      </c>
      <c r="H277" s="6"/>
      <c r="I277" s="6"/>
      <c r="J277" s="6"/>
      <c r="K277" s="6"/>
      <c r="L277" s="8"/>
    </row>
    <row r="278" spans="4:12" ht="14.1" customHeight="1" x14ac:dyDescent="0.3">
      <c r="D278" s="27"/>
      <c r="E278" s="6">
        <f>'Sauen + verworfen Basis'!C98</f>
        <v>0</v>
      </c>
      <c r="F278" s="31">
        <f>'Sauen + verworfen Basis'!D98*'Sauen + verworfen Basis'!B98</f>
        <v>0</v>
      </c>
      <c r="G278" s="18">
        <f>'Sauen + verworfen Basis'!B98</f>
        <v>0</v>
      </c>
      <c r="H278" s="6"/>
      <c r="I278" s="6"/>
      <c r="J278" s="6"/>
      <c r="K278" s="6"/>
      <c r="L278" s="8"/>
    </row>
    <row r="279" spans="4:12" ht="14.1" customHeight="1" x14ac:dyDescent="0.3">
      <c r="D279" s="27"/>
      <c r="E279" s="6">
        <f>'Sauen + verworfen Basis'!C99</f>
        <v>0</v>
      </c>
      <c r="F279" s="31">
        <f>'Sauen + verworfen Basis'!D99*'Sauen + verworfen Basis'!B99</f>
        <v>0</v>
      </c>
      <c r="G279" s="18">
        <f>'Sauen + verworfen Basis'!B99</f>
        <v>0</v>
      </c>
      <c r="H279" s="6"/>
      <c r="I279" s="6"/>
      <c r="J279" s="6"/>
      <c r="K279" s="6"/>
      <c r="L279" s="8"/>
    </row>
    <row r="280" spans="4:12" ht="14.1" customHeight="1" thickBot="1" x14ac:dyDescent="0.35">
      <c r="D280" s="19" t="s">
        <v>143</v>
      </c>
      <c r="E280" s="20"/>
      <c r="F280" s="32">
        <f t="shared" ref="F280:G280" si="120">ROUND(SUM(F270:F279),2)</f>
        <v>0</v>
      </c>
      <c r="G280" s="21">
        <f t="shared" si="120"/>
        <v>0</v>
      </c>
      <c r="H280" s="6"/>
      <c r="I280" s="6"/>
      <c r="J280" s="6"/>
      <c r="K280" s="6"/>
      <c r="L280" s="8"/>
    </row>
    <row r="281" spans="4:12" ht="14.1" customHeight="1" thickBot="1" x14ac:dyDescent="0.35">
      <c r="D281" s="27"/>
      <c r="E281" s="6"/>
      <c r="F281" s="6"/>
      <c r="G281" s="6"/>
      <c r="H281" s="6"/>
      <c r="I281" s="6"/>
      <c r="J281" s="6"/>
      <c r="K281" s="6"/>
      <c r="L281" s="8"/>
    </row>
    <row r="282" spans="4:12" ht="14.1" customHeight="1" x14ac:dyDescent="0.3">
      <c r="D282" s="26"/>
      <c r="E282" s="7" t="s">
        <v>133</v>
      </c>
      <c r="F282" s="7" t="s">
        <v>136</v>
      </c>
      <c r="G282" s="24"/>
      <c r="H282" s="26"/>
      <c r="I282" s="7" t="s">
        <v>144</v>
      </c>
      <c r="J282" s="7" t="s">
        <v>136</v>
      </c>
      <c r="K282" s="22" t="s">
        <v>152</v>
      </c>
      <c r="L282" s="8"/>
    </row>
    <row r="283" spans="4:12" ht="14.1" customHeight="1" x14ac:dyDescent="0.3">
      <c r="D283" s="27"/>
      <c r="E283" s="6">
        <f t="shared" ref="E283:E291" si="121">IF(E270="sauen",F270,0)</f>
        <v>0</v>
      </c>
      <c r="F283" s="6">
        <f t="shared" ref="F283:F291" si="122">IF(E270="Sauen m",F270,0)</f>
        <v>0</v>
      </c>
      <c r="G283" s="8"/>
      <c r="H283" s="27"/>
      <c r="I283" s="6">
        <f t="shared" ref="I283:I291" si="123">IF(E270="sauen",G270,0)</f>
        <v>0</v>
      </c>
      <c r="J283" s="6">
        <f t="shared" ref="J283:J291" si="124">IF(E270="sauen m",G270,0)</f>
        <v>0</v>
      </c>
      <c r="K283" s="8">
        <f t="shared" ref="K283:K291" si="125">IF(E270="Schwein verworfen",G270,0)</f>
        <v>0</v>
      </c>
      <c r="L283" s="8"/>
    </row>
    <row r="284" spans="4:12" ht="14.1" customHeight="1" x14ac:dyDescent="0.3">
      <c r="D284" s="27"/>
      <c r="E284" s="6">
        <f t="shared" si="121"/>
        <v>0</v>
      </c>
      <c r="F284" s="6">
        <f t="shared" si="122"/>
        <v>0</v>
      </c>
      <c r="G284" s="8"/>
      <c r="H284" s="27"/>
      <c r="I284" s="6">
        <f t="shared" si="123"/>
        <v>0</v>
      </c>
      <c r="J284" s="6">
        <f t="shared" si="124"/>
        <v>0</v>
      </c>
      <c r="K284" s="8">
        <f t="shared" si="125"/>
        <v>0</v>
      </c>
      <c r="L284" s="8"/>
    </row>
    <row r="285" spans="4:12" ht="14.1" customHeight="1" x14ac:dyDescent="0.3">
      <c r="D285" s="27"/>
      <c r="E285" s="6">
        <f t="shared" si="121"/>
        <v>0</v>
      </c>
      <c r="F285" s="6">
        <f t="shared" si="122"/>
        <v>0</v>
      </c>
      <c r="G285" s="8"/>
      <c r="H285" s="27"/>
      <c r="I285" s="6">
        <f t="shared" si="123"/>
        <v>0</v>
      </c>
      <c r="J285" s="6">
        <f t="shared" si="124"/>
        <v>0</v>
      </c>
      <c r="K285" s="8">
        <f t="shared" si="125"/>
        <v>0</v>
      </c>
      <c r="L285" s="8"/>
    </row>
    <row r="286" spans="4:12" ht="14.1" customHeight="1" x14ac:dyDescent="0.3">
      <c r="D286" s="27"/>
      <c r="E286" s="6">
        <f t="shared" si="121"/>
        <v>0</v>
      </c>
      <c r="F286" s="6">
        <f t="shared" si="122"/>
        <v>0</v>
      </c>
      <c r="G286" s="8"/>
      <c r="H286" s="27"/>
      <c r="I286" s="6">
        <f t="shared" si="123"/>
        <v>0</v>
      </c>
      <c r="J286" s="6">
        <f t="shared" si="124"/>
        <v>0</v>
      </c>
      <c r="K286" s="8">
        <f t="shared" si="125"/>
        <v>0</v>
      </c>
      <c r="L286" s="8"/>
    </row>
    <row r="287" spans="4:12" ht="14.1" customHeight="1" x14ac:dyDescent="0.3">
      <c r="D287" s="27"/>
      <c r="E287" s="6">
        <f t="shared" si="121"/>
        <v>0</v>
      </c>
      <c r="F287" s="6">
        <f t="shared" si="122"/>
        <v>0</v>
      </c>
      <c r="G287" s="8"/>
      <c r="H287" s="27"/>
      <c r="I287" s="6">
        <f t="shared" si="123"/>
        <v>0</v>
      </c>
      <c r="J287" s="6">
        <f t="shared" si="124"/>
        <v>0</v>
      </c>
      <c r="K287" s="8">
        <f t="shared" si="125"/>
        <v>0</v>
      </c>
      <c r="L287" s="8"/>
    </row>
    <row r="288" spans="4:12" ht="14.1" customHeight="1" x14ac:dyDescent="0.3">
      <c r="D288" s="27"/>
      <c r="E288" s="6">
        <f t="shared" si="121"/>
        <v>0</v>
      </c>
      <c r="F288" s="6">
        <f t="shared" si="122"/>
        <v>0</v>
      </c>
      <c r="G288" s="8"/>
      <c r="H288" s="27"/>
      <c r="I288" s="6">
        <f t="shared" si="123"/>
        <v>0</v>
      </c>
      <c r="J288" s="6">
        <f t="shared" si="124"/>
        <v>0</v>
      </c>
      <c r="K288" s="8">
        <f t="shared" si="125"/>
        <v>0</v>
      </c>
      <c r="L288" s="8"/>
    </row>
    <row r="289" spans="4:12" ht="14.1" customHeight="1" x14ac:dyDescent="0.3">
      <c r="D289" s="27"/>
      <c r="E289" s="6">
        <f t="shared" si="121"/>
        <v>0</v>
      </c>
      <c r="F289" s="6">
        <f t="shared" si="122"/>
        <v>0</v>
      </c>
      <c r="G289" s="8"/>
      <c r="H289" s="27"/>
      <c r="I289" s="6">
        <f t="shared" si="123"/>
        <v>0</v>
      </c>
      <c r="J289" s="6">
        <f t="shared" si="124"/>
        <v>0</v>
      </c>
      <c r="K289" s="8">
        <f t="shared" si="125"/>
        <v>0</v>
      </c>
      <c r="L289" s="8"/>
    </row>
    <row r="290" spans="4:12" ht="14.1" customHeight="1" x14ac:dyDescent="0.3">
      <c r="D290" s="27"/>
      <c r="E290" s="6">
        <f t="shared" si="121"/>
        <v>0</v>
      </c>
      <c r="F290" s="6">
        <f t="shared" si="122"/>
        <v>0</v>
      </c>
      <c r="G290" s="8"/>
      <c r="H290" s="27"/>
      <c r="I290" s="6">
        <f t="shared" si="123"/>
        <v>0</v>
      </c>
      <c r="J290" s="6">
        <f t="shared" si="124"/>
        <v>0</v>
      </c>
      <c r="K290" s="8">
        <f t="shared" si="125"/>
        <v>0</v>
      </c>
      <c r="L290" s="8"/>
    </row>
    <row r="291" spans="4:12" ht="14.1" customHeight="1" x14ac:dyDescent="0.3">
      <c r="D291" s="27"/>
      <c r="E291" s="6">
        <f t="shared" si="121"/>
        <v>0</v>
      </c>
      <c r="F291" s="6">
        <f t="shared" si="122"/>
        <v>0</v>
      </c>
      <c r="G291" s="8"/>
      <c r="H291" s="27"/>
      <c r="I291" s="6">
        <f t="shared" si="123"/>
        <v>0</v>
      </c>
      <c r="J291" s="6">
        <f t="shared" si="124"/>
        <v>0</v>
      </c>
      <c r="K291" s="8">
        <f t="shared" si="125"/>
        <v>0</v>
      </c>
      <c r="L291" s="8"/>
    </row>
    <row r="292" spans="4:12" ht="14.1" customHeight="1" x14ac:dyDescent="0.3">
      <c r="D292" s="27"/>
      <c r="E292" s="6">
        <f t="shared" ref="E292" si="126">IF(E280="sauen",F280,0)</f>
        <v>0</v>
      </c>
      <c r="F292" s="6">
        <f t="shared" ref="F292" si="127">IF(E280="Sauen m",F280,0)</f>
        <v>0</v>
      </c>
      <c r="G292" s="8"/>
      <c r="H292" s="27"/>
      <c r="I292" s="6">
        <f t="shared" ref="I292" si="128">IF(E280="sauen",G280,0)</f>
        <v>0</v>
      </c>
      <c r="J292" s="6">
        <f t="shared" ref="J292" si="129">IF(E280="sauen m",G280,0)</f>
        <v>0</v>
      </c>
      <c r="K292" s="8">
        <f t="shared" ref="K292" si="130">IF(E280="Schwein verworfen",G280,0)</f>
        <v>0</v>
      </c>
      <c r="L292" s="8"/>
    </row>
    <row r="293" spans="4:12" ht="14.1" customHeight="1" x14ac:dyDescent="0.3">
      <c r="D293" s="15" t="s">
        <v>145</v>
      </c>
      <c r="E293" s="16">
        <f t="shared" ref="E293" si="131">SUM(E283:E292)</f>
        <v>0</v>
      </c>
      <c r="F293" s="16">
        <f t="shared" ref="F293" si="132">SUM(F283:F292)</f>
        <v>0</v>
      </c>
      <c r="G293" s="17"/>
      <c r="H293" s="27" t="s">
        <v>146</v>
      </c>
      <c r="I293" s="6">
        <f t="shared" ref="I293" si="133">SUM(I283:I292)</f>
        <v>0</v>
      </c>
      <c r="J293" s="6">
        <f t="shared" ref="J293" si="134">SUM(J283:J292)</f>
        <v>0</v>
      </c>
      <c r="K293" s="8">
        <f t="shared" ref="K293" si="135">SUM(K283:K292)</f>
        <v>0</v>
      </c>
      <c r="L293" s="8"/>
    </row>
    <row r="294" spans="4:12" ht="14.1" customHeight="1" thickBot="1" x14ac:dyDescent="0.35">
      <c r="D294" s="28"/>
      <c r="E294" s="9">
        <f t="shared" ref="E294" si="136">SUM(E293:F293)</f>
        <v>0</v>
      </c>
      <c r="F294" s="9"/>
      <c r="G294" s="25"/>
      <c r="H294" s="28"/>
      <c r="I294" s="9">
        <f t="shared" ref="I294" si="137">SUM(I293:K293)</f>
        <v>0</v>
      </c>
      <c r="J294" s="9"/>
      <c r="K294" s="25"/>
      <c r="L294" s="8"/>
    </row>
    <row r="295" spans="4:12" ht="14.1" customHeight="1" x14ac:dyDescent="0.3">
      <c r="D295" s="27"/>
      <c r="E295" s="6"/>
      <c r="F295" s="6"/>
      <c r="G295" s="6"/>
      <c r="H295" s="6"/>
      <c r="I295" s="6"/>
      <c r="J295" s="6"/>
      <c r="K295" s="6"/>
      <c r="L295" s="8"/>
    </row>
    <row r="296" spans="4:12" ht="14.1" customHeight="1" x14ac:dyDescent="0.3">
      <c r="D296" s="27"/>
      <c r="E296" s="6"/>
      <c r="F296" s="6"/>
      <c r="G296" s="6"/>
      <c r="H296" s="6"/>
      <c r="I296" s="6"/>
      <c r="J296" s="6"/>
      <c r="K296" s="6"/>
      <c r="L296" s="8"/>
    </row>
    <row r="297" spans="4:12" ht="14.1" customHeight="1" thickBot="1" x14ac:dyDescent="0.35">
      <c r="D297" s="27"/>
      <c r="E297" s="6"/>
      <c r="F297" s="6"/>
      <c r="G297" s="6"/>
      <c r="H297" s="6"/>
      <c r="I297" s="6"/>
      <c r="J297" s="6"/>
      <c r="K297" s="6"/>
      <c r="L297" s="8"/>
    </row>
    <row r="298" spans="4:12" ht="112.5" customHeight="1" x14ac:dyDescent="0.3">
      <c r="D298" s="11" t="s">
        <v>153</v>
      </c>
      <c r="E298" s="14" t="s">
        <v>148</v>
      </c>
      <c r="F298" s="12" t="s">
        <v>149</v>
      </c>
      <c r="G298" s="6"/>
      <c r="H298" s="6"/>
      <c r="I298" s="6"/>
      <c r="J298" s="6"/>
      <c r="K298" s="6"/>
      <c r="L298" s="8"/>
    </row>
    <row r="299" spans="4:12" ht="13.5" customHeight="1" thickBot="1" x14ac:dyDescent="0.35">
      <c r="D299" s="13">
        <f t="shared" ref="D299" si="138">G280-I294</f>
        <v>0</v>
      </c>
      <c r="E299" s="10" t="e">
        <f t="shared" ref="E299" si="139">(F280-E294)/(G280-I294)</f>
        <v>#DIV/0!</v>
      </c>
      <c r="F299" s="25" t="e">
        <f t="shared" ref="F299" si="140">F280/G280</f>
        <v>#DIV/0!</v>
      </c>
      <c r="G299" s="9"/>
      <c r="H299" s="9"/>
      <c r="I299" s="9"/>
      <c r="J299" s="9"/>
      <c r="K299" s="9"/>
      <c r="L299" s="25"/>
    </row>
    <row r="300" spans="4:12" ht="14.1" customHeight="1" thickBot="1" x14ac:dyDescent="0.35">
      <c r="D300" s="36"/>
      <c r="E300" s="29"/>
      <c r="F300" s="29"/>
      <c r="G300" s="29"/>
      <c r="H300" s="29"/>
      <c r="I300" s="29"/>
      <c r="J300" s="29"/>
      <c r="K300" s="29"/>
      <c r="L300" s="23"/>
    </row>
    <row r="301" spans="4:12" ht="14.1" customHeight="1" thickBot="1" x14ac:dyDescent="0.35">
      <c r="D301" s="1"/>
      <c r="E301" s="1"/>
      <c r="F301" s="1"/>
      <c r="G301" s="1"/>
      <c r="H301" s="1"/>
      <c r="I301" s="1"/>
      <c r="J301" s="1"/>
      <c r="K301" s="1"/>
      <c r="L301" s="1"/>
    </row>
    <row r="302" spans="4:12" ht="14.1" customHeight="1" thickBot="1" x14ac:dyDescent="0.35">
      <c r="D302" s="33" t="s">
        <v>202</v>
      </c>
      <c r="E302" s="34"/>
      <c r="F302" s="34"/>
      <c r="G302" s="34"/>
      <c r="H302" s="34"/>
      <c r="I302" s="34"/>
      <c r="J302" s="34"/>
      <c r="K302" s="34"/>
      <c r="L302" s="35"/>
    </row>
    <row r="303" spans="4:12" ht="14.1" customHeight="1" x14ac:dyDescent="0.3">
      <c r="D303" s="27"/>
      <c r="E303" s="6"/>
      <c r="F303" s="6" t="s">
        <v>142</v>
      </c>
      <c r="G303" s="8" t="s">
        <v>72</v>
      </c>
      <c r="H303" s="6"/>
      <c r="I303" s="6"/>
      <c r="J303" s="6"/>
      <c r="K303" s="6"/>
      <c r="L303" s="8"/>
    </row>
    <row r="304" spans="4:12" ht="14.1" customHeight="1" x14ac:dyDescent="0.3">
      <c r="D304" s="27"/>
      <c r="E304" s="6">
        <f>'Sauen + verworfen Basis'!C101</f>
        <v>0</v>
      </c>
      <c r="F304" s="31">
        <f>'Sauen + verworfen Basis'!D101*'Sauen + verworfen Basis'!B101</f>
        <v>0</v>
      </c>
      <c r="G304" s="18">
        <f>'Sauen + verworfen Basis'!B101</f>
        <v>0</v>
      </c>
      <c r="H304" s="6"/>
      <c r="I304" s="6"/>
      <c r="J304" s="6"/>
      <c r="K304" s="6"/>
      <c r="L304" s="8"/>
    </row>
    <row r="305" spans="4:12" ht="14.1" customHeight="1" x14ac:dyDescent="0.3">
      <c r="D305" s="27"/>
      <c r="E305" s="6">
        <f>'Sauen + verworfen Basis'!C102</f>
        <v>0</v>
      </c>
      <c r="F305" s="31">
        <f>'Sauen + verworfen Basis'!D102*'Sauen + verworfen Basis'!B102</f>
        <v>0</v>
      </c>
      <c r="G305" s="18">
        <f>'Sauen + verworfen Basis'!B102</f>
        <v>0</v>
      </c>
      <c r="H305" s="6"/>
      <c r="I305" s="6"/>
      <c r="J305" s="6"/>
      <c r="K305" s="6"/>
      <c r="L305" s="8"/>
    </row>
    <row r="306" spans="4:12" ht="14.1" customHeight="1" x14ac:dyDescent="0.3">
      <c r="D306" s="27"/>
      <c r="E306" s="6">
        <f>'Sauen + verworfen Basis'!C103</f>
        <v>0</v>
      </c>
      <c r="F306" s="31">
        <f>'Sauen + verworfen Basis'!D103*'Sauen + verworfen Basis'!B103</f>
        <v>0</v>
      </c>
      <c r="G306" s="18">
        <f>'Sauen + verworfen Basis'!B103</f>
        <v>0</v>
      </c>
      <c r="H306" s="6"/>
      <c r="I306" s="6"/>
      <c r="J306" s="6"/>
      <c r="K306" s="6"/>
      <c r="L306" s="8"/>
    </row>
    <row r="307" spans="4:12" ht="14.1" customHeight="1" x14ac:dyDescent="0.3">
      <c r="D307" s="27"/>
      <c r="E307" s="6">
        <f>'Sauen + verworfen Basis'!C104</f>
        <v>0</v>
      </c>
      <c r="F307" s="31">
        <f>'Sauen + verworfen Basis'!D104*'Sauen + verworfen Basis'!B104</f>
        <v>0</v>
      </c>
      <c r="G307" s="18">
        <f>'Sauen + verworfen Basis'!B104</f>
        <v>0</v>
      </c>
      <c r="H307" s="6"/>
      <c r="I307" s="6"/>
      <c r="J307" s="6"/>
      <c r="K307" s="6"/>
      <c r="L307" s="8"/>
    </row>
    <row r="308" spans="4:12" ht="14.1" customHeight="1" x14ac:dyDescent="0.3">
      <c r="D308" s="27"/>
      <c r="E308" s="6">
        <f>'Sauen + verworfen Basis'!C105</f>
        <v>0</v>
      </c>
      <c r="F308" s="31">
        <f>'Sauen + verworfen Basis'!D105*'Sauen + verworfen Basis'!B105</f>
        <v>0</v>
      </c>
      <c r="G308" s="18">
        <f>'Sauen + verworfen Basis'!B105</f>
        <v>0</v>
      </c>
      <c r="H308" s="6"/>
      <c r="I308" s="6"/>
      <c r="J308" s="6"/>
      <c r="K308" s="6"/>
      <c r="L308" s="8"/>
    </row>
    <row r="309" spans="4:12" ht="14.1" customHeight="1" x14ac:dyDescent="0.3">
      <c r="D309" s="27"/>
      <c r="E309" s="6">
        <f>'Sauen + verworfen Basis'!C106</f>
        <v>0</v>
      </c>
      <c r="F309" s="31">
        <f>'Sauen + verworfen Basis'!D106*'Sauen + verworfen Basis'!B106</f>
        <v>0</v>
      </c>
      <c r="G309" s="18">
        <f>'Sauen + verworfen Basis'!B106</f>
        <v>0</v>
      </c>
      <c r="H309" s="6"/>
      <c r="I309" s="6"/>
      <c r="J309" s="6"/>
      <c r="K309" s="6"/>
      <c r="L309" s="8"/>
    </row>
    <row r="310" spans="4:12" ht="14.1" customHeight="1" x14ac:dyDescent="0.3">
      <c r="D310" s="27"/>
      <c r="E310" s="6">
        <f>'Sauen + verworfen Basis'!C107</f>
        <v>0</v>
      </c>
      <c r="F310" s="31">
        <f>'Sauen + verworfen Basis'!D107*'Sauen + verworfen Basis'!B107</f>
        <v>0</v>
      </c>
      <c r="G310" s="18">
        <f>'Sauen + verworfen Basis'!B107</f>
        <v>0</v>
      </c>
      <c r="H310" s="6"/>
      <c r="I310" s="6"/>
      <c r="J310" s="6"/>
      <c r="K310" s="6"/>
      <c r="L310" s="8"/>
    </row>
    <row r="311" spans="4:12" ht="14.1" customHeight="1" x14ac:dyDescent="0.3">
      <c r="D311" s="27"/>
      <c r="E311" s="6">
        <f>'Sauen + verworfen Basis'!C108</f>
        <v>0</v>
      </c>
      <c r="F311" s="31">
        <f>'Sauen + verworfen Basis'!D108*'Sauen + verworfen Basis'!B108</f>
        <v>0</v>
      </c>
      <c r="G311" s="18">
        <f>'Sauen + verworfen Basis'!B108</f>
        <v>0</v>
      </c>
      <c r="H311" s="6"/>
      <c r="I311" s="6"/>
      <c r="J311" s="6"/>
      <c r="K311" s="6"/>
      <c r="L311" s="8"/>
    </row>
    <row r="312" spans="4:12" ht="14.1" customHeight="1" x14ac:dyDescent="0.3">
      <c r="D312" s="27"/>
      <c r="E312" s="6">
        <f>'Sauen + verworfen Basis'!C109</f>
        <v>0</v>
      </c>
      <c r="F312" s="31">
        <f>'Sauen + verworfen Basis'!D109*'Sauen + verworfen Basis'!B109</f>
        <v>0</v>
      </c>
      <c r="G312" s="18">
        <f>'Sauen + verworfen Basis'!B109</f>
        <v>0</v>
      </c>
      <c r="H312" s="6"/>
      <c r="I312" s="6"/>
      <c r="J312" s="6"/>
      <c r="K312" s="6"/>
      <c r="L312" s="8"/>
    </row>
    <row r="313" spans="4:12" ht="14.1" customHeight="1" x14ac:dyDescent="0.3">
      <c r="D313" s="27"/>
      <c r="E313" s="6">
        <f>'Sauen + verworfen Basis'!C110</f>
        <v>0</v>
      </c>
      <c r="F313" s="31">
        <f>'Sauen + verworfen Basis'!D110*'Sauen + verworfen Basis'!B110</f>
        <v>0</v>
      </c>
      <c r="G313" s="18">
        <f>'Sauen + verworfen Basis'!B110</f>
        <v>0</v>
      </c>
      <c r="H313" s="6"/>
      <c r="I313" s="6"/>
      <c r="J313" s="6"/>
      <c r="K313" s="6"/>
      <c r="L313" s="8"/>
    </row>
    <row r="314" spans="4:12" ht="14.1" customHeight="1" thickBot="1" x14ac:dyDescent="0.35">
      <c r="D314" s="19" t="s">
        <v>143</v>
      </c>
      <c r="E314" s="20"/>
      <c r="F314" s="32">
        <f t="shared" ref="F314:G314" si="141">ROUND(SUM(F304:F313),2)</f>
        <v>0</v>
      </c>
      <c r="G314" s="21">
        <f t="shared" si="141"/>
        <v>0</v>
      </c>
      <c r="H314" s="6"/>
      <c r="I314" s="6"/>
      <c r="J314" s="6"/>
      <c r="K314" s="6"/>
      <c r="L314" s="8"/>
    </row>
    <row r="315" spans="4:12" ht="14.1" customHeight="1" thickBot="1" x14ac:dyDescent="0.35">
      <c r="D315" s="27"/>
      <c r="E315" s="6"/>
      <c r="F315" s="6"/>
      <c r="G315" s="6"/>
      <c r="H315" s="6"/>
      <c r="I315" s="6"/>
      <c r="J315" s="6"/>
      <c r="K315" s="6"/>
      <c r="L315" s="8"/>
    </row>
    <row r="316" spans="4:12" ht="14.1" customHeight="1" x14ac:dyDescent="0.3">
      <c r="D316" s="26"/>
      <c r="E316" s="7" t="s">
        <v>133</v>
      </c>
      <c r="F316" s="7" t="s">
        <v>136</v>
      </c>
      <c r="G316" s="24"/>
      <c r="H316" s="26"/>
      <c r="I316" s="7" t="s">
        <v>144</v>
      </c>
      <c r="J316" s="7" t="s">
        <v>136</v>
      </c>
      <c r="K316" s="22" t="s">
        <v>152</v>
      </c>
      <c r="L316" s="8"/>
    </row>
    <row r="317" spans="4:12" ht="14.1" customHeight="1" x14ac:dyDescent="0.3">
      <c r="D317" s="27"/>
      <c r="E317" s="6">
        <f t="shared" ref="E317:E325" si="142">IF(E304="sauen",F304,0)</f>
        <v>0</v>
      </c>
      <c r="F317" s="6">
        <f t="shared" ref="F317:F325" si="143">IF(E304="Sauen m",F304,0)</f>
        <v>0</v>
      </c>
      <c r="G317" s="8"/>
      <c r="H317" s="27"/>
      <c r="I317" s="6">
        <f t="shared" ref="I317:I325" si="144">IF(E304="sauen",G304,0)</f>
        <v>0</v>
      </c>
      <c r="J317" s="6">
        <f t="shared" ref="J317:J325" si="145">IF(E304="sauen m",G304,0)</f>
        <v>0</v>
      </c>
      <c r="K317" s="8">
        <f t="shared" ref="K317:K325" si="146">IF(E304="Schwein verworfen",G304,0)</f>
        <v>0</v>
      </c>
      <c r="L317" s="8"/>
    </row>
    <row r="318" spans="4:12" ht="14.1" customHeight="1" x14ac:dyDescent="0.3">
      <c r="D318" s="27"/>
      <c r="E318" s="6">
        <f t="shared" si="142"/>
        <v>0</v>
      </c>
      <c r="F318" s="6">
        <f t="shared" si="143"/>
        <v>0</v>
      </c>
      <c r="G318" s="8"/>
      <c r="H318" s="27"/>
      <c r="I318" s="6">
        <f t="shared" si="144"/>
        <v>0</v>
      </c>
      <c r="J318" s="6">
        <f t="shared" si="145"/>
        <v>0</v>
      </c>
      <c r="K318" s="8">
        <f t="shared" si="146"/>
        <v>0</v>
      </c>
      <c r="L318" s="8"/>
    </row>
    <row r="319" spans="4:12" ht="14.1" customHeight="1" x14ac:dyDescent="0.3">
      <c r="D319" s="27"/>
      <c r="E319" s="6">
        <f t="shared" si="142"/>
        <v>0</v>
      </c>
      <c r="F319" s="6">
        <f t="shared" si="143"/>
        <v>0</v>
      </c>
      <c r="G319" s="8"/>
      <c r="H319" s="27"/>
      <c r="I319" s="6">
        <f t="shared" si="144"/>
        <v>0</v>
      </c>
      <c r="J319" s="6">
        <f t="shared" si="145"/>
        <v>0</v>
      </c>
      <c r="K319" s="8">
        <f t="shared" si="146"/>
        <v>0</v>
      </c>
      <c r="L319" s="8"/>
    </row>
    <row r="320" spans="4:12" ht="14.1" customHeight="1" x14ac:dyDescent="0.3">
      <c r="D320" s="27"/>
      <c r="E320" s="6">
        <f t="shared" si="142"/>
        <v>0</v>
      </c>
      <c r="F320" s="6">
        <f t="shared" si="143"/>
        <v>0</v>
      </c>
      <c r="G320" s="8"/>
      <c r="H320" s="27"/>
      <c r="I320" s="6">
        <f t="shared" si="144"/>
        <v>0</v>
      </c>
      <c r="J320" s="6">
        <f t="shared" si="145"/>
        <v>0</v>
      </c>
      <c r="K320" s="8">
        <f t="shared" si="146"/>
        <v>0</v>
      </c>
      <c r="L320" s="8"/>
    </row>
    <row r="321" spans="4:12" ht="14.1" customHeight="1" x14ac:dyDescent="0.3">
      <c r="D321" s="27"/>
      <c r="E321" s="6">
        <f t="shared" si="142"/>
        <v>0</v>
      </c>
      <c r="F321" s="6">
        <f t="shared" si="143"/>
        <v>0</v>
      </c>
      <c r="G321" s="8"/>
      <c r="H321" s="27"/>
      <c r="I321" s="6">
        <f t="shared" si="144"/>
        <v>0</v>
      </c>
      <c r="J321" s="6">
        <f t="shared" si="145"/>
        <v>0</v>
      </c>
      <c r="K321" s="8">
        <f t="shared" si="146"/>
        <v>0</v>
      </c>
      <c r="L321" s="8"/>
    </row>
    <row r="322" spans="4:12" ht="14.1" customHeight="1" x14ac:dyDescent="0.3">
      <c r="D322" s="27"/>
      <c r="E322" s="6">
        <f t="shared" si="142"/>
        <v>0</v>
      </c>
      <c r="F322" s="6">
        <f t="shared" si="143"/>
        <v>0</v>
      </c>
      <c r="G322" s="8"/>
      <c r="H322" s="27"/>
      <c r="I322" s="6">
        <f t="shared" si="144"/>
        <v>0</v>
      </c>
      <c r="J322" s="6">
        <f t="shared" si="145"/>
        <v>0</v>
      </c>
      <c r="K322" s="8">
        <f t="shared" si="146"/>
        <v>0</v>
      </c>
      <c r="L322" s="8"/>
    </row>
    <row r="323" spans="4:12" ht="14.1" customHeight="1" x14ac:dyDescent="0.3">
      <c r="D323" s="27"/>
      <c r="E323" s="6">
        <f t="shared" si="142"/>
        <v>0</v>
      </c>
      <c r="F323" s="6">
        <f t="shared" si="143"/>
        <v>0</v>
      </c>
      <c r="G323" s="8"/>
      <c r="H323" s="27"/>
      <c r="I323" s="6">
        <f t="shared" si="144"/>
        <v>0</v>
      </c>
      <c r="J323" s="6">
        <f t="shared" si="145"/>
        <v>0</v>
      </c>
      <c r="K323" s="8">
        <f t="shared" si="146"/>
        <v>0</v>
      </c>
      <c r="L323" s="8"/>
    </row>
    <row r="324" spans="4:12" ht="14.1" customHeight="1" x14ac:dyDescent="0.3">
      <c r="D324" s="27"/>
      <c r="E324" s="6">
        <f t="shared" si="142"/>
        <v>0</v>
      </c>
      <c r="F324" s="6">
        <f t="shared" si="143"/>
        <v>0</v>
      </c>
      <c r="G324" s="8"/>
      <c r="H324" s="27"/>
      <c r="I324" s="6">
        <f t="shared" si="144"/>
        <v>0</v>
      </c>
      <c r="J324" s="6">
        <f t="shared" si="145"/>
        <v>0</v>
      </c>
      <c r="K324" s="8">
        <f t="shared" si="146"/>
        <v>0</v>
      </c>
      <c r="L324" s="8"/>
    </row>
    <row r="325" spans="4:12" ht="14.1" customHeight="1" x14ac:dyDescent="0.3">
      <c r="D325" s="27"/>
      <c r="E325" s="6">
        <f t="shared" si="142"/>
        <v>0</v>
      </c>
      <c r="F325" s="6">
        <f t="shared" si="143"/>
        <v>0</v>
      </c>
      <c r="G325" s="8"/>
      <c r="H325" s="27"/>
      <c r="I325" s="6">
        <f t="shared" si="144"/>
        <v>0</v>
      </c>
      <c r="J325" s="6">
        <f t="shared" si="145"/>
        <v>0</v>
      </c>
      <c r="K325" s="8">
        <f t="shared" si="146"/>
        <v>0</v>
      </c>
      <c r="L325" s="8"/>
    </row>
    <row r="326" spans="4:12" ht="14.1" customHeight="1" x14ac:dyDescent="0.3">
      <c r="D326" s="27"/>
      <c r="E326" s="6">
        <f t="shared" ref="E326" si="147">IF(E314="sauen",F314,0)</f>
        <v>0</v>
      </c>
      <c r="F326" s="6">
        <f t="shared" ref="F326" si="148">IF(E314="Sauen m",F314,0)</f>
        <v>0</v>
      </c>
      <c r="G326" s="8"/>
      <c r="H326" s="27"/>
      <c r="I326" s="6">
        <f t="shared" ref="I326" si="149">IF(E314="sauen",G314,0)</f>
        <v>0</v>
      </c>
      <c r="J326" s="6">
        <f t="shared" ref="J326" si="150">IF(E314="sauen m",G314,0)</f>
        <v>0</v>
      </c>
      <c r="K326" s="8">
        <f t="shared" ref="K326" si="151">IF(E314="Schwein verworfen",G314,0)</f>
        <v>0</v>
      </c>
      <c r="L326" s="8"/>
    </row>
    <row r="327" spans="4:12" ht="14.1" customHeight="1" x14ac:dyDescent="0.3">
      <c r="D327" s="15" t="s">
        <v>145</v>
      </c>
      <c r="E327" s="16">
        <f t="shared" ref="E327:F327" si="152">SUM(E317:E326)</f>
        <v>0</v>
      </c>
      <c r="F327" s="16">
        <f t="shared" si="152"/>
        <v>0</v>
      </c>
      <c r="G327" s="17"/>
      <c r="H327" s="27" t="s">
        <v>146</v>
      </c>
      <c r="I327" s="6">
        <f t="shared" ref="I327:K327" si="153">SUM(I317:I326)</f>
        <v>0</v>
      </c>
      <c r="J327" s="6">
        <f t="shared" si="153"/>
        <v>0</v>
      </c>
      <c r="K327" s="8">
        <f t="shared" si="153"/>
        <v>0</v>
      </c>
      <c r="L327" s="8"/>
    </row>
    <row r="328" spans="4:12" ht="14.1" customHeight="1" thickBot="1" x14ac:dyDescent="0.35">
      <c r="D328" s="28"/>
      <c r="E328" s="9">
        <f t="shared" ref="E328" si="154">SUM(E327:F327)</f>
        <v>0</v>
      </c>
      <c r="F328" s="9"/>
      <c r="G328" s="25"/>
      <c r="H328" s="28"/>
      <c r="I328" s="9">
        <f t="shared" ref="I328" si="155">SUM(I327:K327)</f>
        <v>0</v>
      </c>
      <c r="J328" s="9"/>
      <c r="K328" s="25"/>
      <c r="L328" s="8"/>
    </row>
    <row r="329" spans="4:12" ht="14.1" customHeight="1" x14ac:dyDescent="0.3">
      <c r="D329" s="27"/>
      <c r="E329" s="6"/>
      <c r="F329" s="6"/>
      <c r="G329" s="6"/>
      <c r="H329" s="6"/>
      <c r="I329" s="6"/>
      <c r="J329" s="6"/>
      <c r="K329" s="6"/>
      <c r="L329" s="8"/>
    </row>
    <row r="330" spans="4:12" ht="14.1" customHeight="1" x14ac:dyDescent="0.3">
      <c r="D330" s="27"/>
      <c r="E330" s="6"/>
      <c r="F330" s="6"/>
      <c r="G330" s="6"/>
      <c r="H330" s="6"/>
      <c r="I330" s="6"/>
      <c r="J330" s="6"/>
      <c r="K330" s="6"/>
      <c r="L330" s="8"/>
    </row>
    <row r="331" spans="4:12" ht="14.1" customHeight="1" thickBot="1" x14ac:dyDescent="0.35">
      <c r="D331" s="27"/>
      <c r="E331" s="6"/>
      <c r="F331" s="6"/>
      <c r="G331" s="6"/>
      <c r="H331" s="6"/>
      <c r="I331" s="6"/>
      <c r="J331" s="6"/>
      <c r="K331" s="6"/>
      <c r="L331" s="8"/>
    </row>
    <row r="332" spans="4:12" ht="137.25" customHeight="1" x14ac:dyDescent="0.3">
      <c r="D332" s="11" t="s">
        <v>153</v>
      </c>
      <c r="E332" s="14" t="s">
        <v>148</v>
      </c>
      <c r="F332" s="12" t="s">
        <v>149</v>
      </c>
      <c r="G332" s="6"/>
      <c r="H332" s="6"/>
      <c r="I332" s="6"/>
      <c r="J332" s="6"/>
      <c r="K332" s="6"/>
      <c r="L332" s="8"/>
    </row>
    <row r="333" spans="4:12" ht="14.1" customHeight="1" thickBot="1" x14ac:dyDescent="0.35">
      <c r="D333" s="13">
        <f t="shared" ref="D333" si="156">G314-I328</f>
        <v>0</v>
      </c>
      <c r="E333" s="10" t="e">
        <f t="shared" ref="E333" si="157">(F314-E328)/(G314-I328)</f>
        <v>#DIV/0!</v>
      </c>
      <c r="F333" s="25" t="e">
        <f t="shared" ref="F333" si="158">F314/G314</f>
        <v>#DIV/0!</v>
      </c>
      <c r="G333" s="9"/>
      <c r="H333" s="9"/>
      <c r="I333" s="9"/>
      <c r="J333" s="9"/>
      <c r="K333" s="9"/>
      <c r="L333" s="25"/>
    </row>
    <row r="334" spans="4:12" ht="14.1" customHeight="1" thickBot="1" x14ac:dyDescent="0.35">
      <c r="D334" s="36"/>
      <c r="E334" s="29"/>
      <c r="F334" s="29"/>
      <c r="G334" s="29"/>
      <c r="H334" s="29"/>
      <c r="I334" s="29"/>
      <c r="J334" s="29"/>
      <c r="K334" s="29"/>
      <c r="L334" s="23"/>
    </row>
    <row r="335" spans="4:12" ht="14.1" customHeight="1" thickBot="1" x14ac:dyDescent="0.35">
      <c r="D335" s="33" t="s">
        <v>203</v>
      </c>
      <c r="E335" s="34"/>
      <c r="F335" s="34"/>
      <c r="G335" s="34"/>
      <c r="H335" s="34"/>
      <c r="I335" s="34"/>
      <c r="J335" s="34"/>
      <c r="K335" s="34"/>
      <c r="L335" s="35"/>
    </row>
    <row r="336" spans="4:12" ht="14.1" customHeight="1" x14ac:dyDescent="0.3">
      <c r="D336" s="27"/>
      <c r="E336" s="6"/>
      <c r="F336" s="6" t="s">
        <v>142</v>
      </c>
      <c r="G336" s="8" t="s">
        <v>72</v>
      </c>
      <c r="H336" s="6"/>
      <c r="I336" s="6"/>
      <c r="J336" s="6"/>
      <c r="K336" s="6"/>
      <c r="L336" s="8"/>
    </row>
    <row r="337" spans="4:12" ht="14.1" customHeight="1" x14ac:dyDescent="0.3">
      <c r="D337" s="27"/>
      <c r="E337" s="6">
        <f>'Sauen + verworfen Basis'!C112</f>
        <v>0</v>
      </c>
      <c r="F337" s="31">
        <f>'Sauen + verworfen Basis'!D112*'Sauen + verworfen Basis'!B112</f>
        <v>0</v>
      </c>
      <c r="G337" s="18">
        <f>'Sauen + verworfen Basis'!B112</f>
        <v>0</v>
      </c>
      <c r="H337" s="6"/>
      <c r="I337" s="6"/>
      <c r="J337" s="6"/>
      <c r="K337" s="6"/>
      <c r="L337" s="8"/>
    </row>
    <row r="338" spans="4:12" ht="14.1" customHeight="1" x14ac:dyDescent="0.3">
      <c r="D338" s="27"/>
      <c r="E338" s="6">
        <f>'Sauen + verworfen Basis'!C113</f>
        <v>0</v>
      </c>
      <c r="F338" s="31">
        <f>'Sauen + verworfen Basis'!D113*'Sauen + verworfen Basis'!B113</f>
        <v>0</v>
      </c>
      <c r="G338" s="18">
        <f>'Sauen + verworfen Basis'!B113</f>
        <v>0</v>
      </c>
      <c r="H338" s="6"/>
      <c r="I338" s="6"/>
      <c r="J338" s="6"/>
      <c r="K338" s="6"/>
      <c r="L338" s="8"/>
    </row>
    <row r="339" spans="4:12" ht="14.1" customHeight="1" x14ac:dyDescent="0.3">
      <c r="D339" s="27"/>
      <c r="E339" s="6">
        <f>'Sauen + verworfen Basis'!C114</f>
        <v>0</v>
      </c>
      <c r="F339" s="31">
        <f>'Sauen + verworfen Basis'!D114*'Sauen + verworfen Basis'!B114</f>
        <v>0</v>
      </c>
      <c r="G339" s="18">
        <f>'Sauen + verworfen Basis'!B114</f>
        <v>0</v>
      </c>
      <c r="H339" s="6"/>
      <c r="I339" s="6"/>
      <c r="J339" s="6"/>
      <c r="K339" s="6"/>
      <c r="L339" s="8"/>
    </row>
    <row r="340" spans="4:12" ht="14.1" customHeight="1" x14ac:dyDescent="0.3">
      <c r="D340" s="27"/>
      <c r="E340" s="6">
        <f>'Sauen + verworfen Basis'!C115</f>
        <v>0</v>
      </c>
      <c r="F340" s="31">
        <f>'Sauen + verworfen Basis'!D115*'Sauen + verworfen Basis'!B115</f>
        <v>0</v>
      </c>
      <c r="G340" s="18">
        <f>'Sauen + verworfen Basis'!B115</f>
        <v>0</v>
      </c>
      <c r="H340" s="6"/>
      <c r="I340" s="6"/>
      <c r="J340" s="6"/>
      <c r="K340" s="6"/>
      <c r="L340" s="8"/>
    </row>
    <row r="341" spans="4:12" ht="14.1" customHeight="1" x14ac:dyDescent="0.3">
      <c r="D341" s="27"/>
      <c r="E341" s="6">
        <f>'Sauen + verworfen Basis'!C116</f>
        <v>0</v>
      </c>
      <c r="F341" s="31">
        <f>'Sauen + verworfen Basis'!D116*'Sauen + verworfen Basis'!B116</f>
        <v>0</v>
      </c>
      <c r="G341" s="18">
        <f>'Sauen + verworfen Basis'!B116</f>
        <v>0</v>
      </c>
      <c r="H341" s="6"/>
      <c r="I341" s="6"/>
      <c r="J341" s="6"/>
      <c r="K341" s="6"/>
      <c r="L341" s="8"/>
    </row>
    <row r="342" spans="4:12" ht="14.1" customHeight="1" x14ac:dyDescent="0.3">
      <c r="D342" s="27"/>
      <c r="E342" s="6">
        <f>'Sauen + verworfen Basis'!C117</f>
        <v>0</v>
      </c>
      <c r="F342" s="31">
        <f>'Sauen + verworfen Basis'!D117*'Sauen + verworfen Basis'!B117</f>
        <v>0</v>
      </c>
      <c r="G342" s="18">
        <f>'Sauen + verworfen Basis'!B117</f>
        <v>0</v>
      </c>
      <c r="H342" s="6"/>
      <c r="I342" s="6"/>
      <c r="J342" s="6"/>
      <c r="K342" s="6"/>
      <c r="L342" s="8"/>
    </row>
    <row r="343" spans="4:12" ht="14.1" customHeight="1" x14ac:dyDescent="0.3">
      <c r="D343" s="27"/>
      <c r="E343" s="6">
        <f>'Sauen + verworfen Basis'!C118</f>
        <v>0</v>
      </c>
      <c r="F343" s="31">
        <f>'Sauen + verworfen Basis'!D118*'Sauen + verworfen Basis'!B118</f>
        <v>0</v>
      </c>
      <c r="G343" s="18">
        <f>'Sauen + verworfen Basis'!B118</f>
        <v>0</v>
      </c>
      <c r="H343" s="6"/>
      <c r="I343" s="6"/>
      <c r="J343" s="6"/>
      <c r="K343" s="6"/>
      <c r="L343" s="8"/>
    </row>
    <row r="344" spans="4:12" ht="14.1" customHeight="1" x14ac:dyDescent="0.3">
      <c r="D344" s="27"/>
      <c r="E344" s="6">
        <f>'Sauen + verworfen Basis'!C119</f>
        <v>0</v>
      </c>
      <c r="F344" s="31">
        <f>'Sauen + verworfen Basis'!D119*'Sauen + verworfen Basis'!B119</f>
        <v>0</v>
      </c>
      <c r="G344" s="18">
        <f>'Sauen + verworfen Basis'!B119</f>
        <v>0</v>
      </c>
      <c r="H344" s="6"/>
      <c r="I344" s="6"/>
      <c r="J344" s="6"/>
      <c r="K344" s="6"/>
      <c r="L344" s="8"/>
    </row>
    <row r="345" spans="4:12" ht="14.1" customHeight="1" x14ac:dyDescent="0.3">
      <c r="D345" s="27"/>
      <c r="E345" s="6">
        <f>'Sauen + verworfen Basis'!C120</f>
        <v>0</v>
      </c>
      <c r="F345" s="31">
        <f>'Sauen + verworfen Basis'!D120*'Sauen + verworfen Basis'!B120</f>
        <v>0</v>
      </c>
      <c r="G345" s="18">
        <f>'Sauen + verworfen Basis'!B120</f>
        <v>0</v>
      </c>
      <c r="H345" s="6"/>
      <c r="I345" s="6"/>
      <c r="J345" s="6"/>
      <c r="K345" s="6"/>
      <c r="L345" s="8"/>
    </row>
    <row r="346" spans="4:12" ht="14.1" customHeight="1" x14ac:dyDescent="0.3">
      <c r="D346" s="27"/>
      <c r="E346" s="6">
        <f>'Sauen + verworfen Basis'!C121</f>
        <v>0</v>
      </c>
      <c r="F346" s="31">
        <f>'Sauen + verworfen Basis'!D121*'Sauen + verworfen Basis'!B121</f>
        <v>0</v>
      </c>
      <c r="G346" s="18">
        <f>'Sauen + verworfen Basis'!B121</f>
        <v>0</v>
      </c>
      <c r="H346" s="6"/>
      <c r="I346" s="6"/>
      <c r="J346" s="6"/>
      <c r="K346" s="6"/>
      <c r="L346" s="8"/>
    </row>
    <row r="347" spans="4:12" ht="14.1" customHeight="1" thickBot="1" x14ac:dyDescent="0.35">
      <c r="D347" s="19" t="s">
        <v>143</v>
      </c>
      <c r="E347" s="20"/>
      <c r="F347" s="32">
        <f t="shared" ref="F347:G347" si="159">ROUND(SUM(F337:F346),2)</f>
        <v>0</v>
      </c>
      <c r="G347" s="21">
        <f t="shared" si="159"/>
        <v>0</v>
      </c>
      <c r="H347" s="6"/>
      <c r="I347" s="6"/>
      <c r="J347" s="6"/>
      <c r="K347" s="6"/>
      <c r="L347" s="8"/>
    </row>
    <row r="348" spans="4:12" ht="14.1" customHeight="1" thickBot="1" x14ac:dyDescent="0.35">
      <c r="D348" s="27"/>
      <c r="E348" s="6"/>
      <c r="F348" s="6"/>
      <c r="G348" s="6"/>
      <c r="H348" s="6"/>
      <c r="I348" s="6"/>
      <c r="J348" s="6"/>
      <c r="K348" s="6"/>
      <c r="L348" s="8"/>
    </row>
    <row r="349" spans="4:12" ht="14.1" customHeight="1" x14ac:dyDescent="0.3">
      <c r="D349" s="26"/>
      <c r="E349" s="7" t="s">
        <v>133</v>
      </c>
      <c r="F349" s="7" t="s">
        <v>136</v>
      </c>
      <c r="G349" s="24"/>
      <c r="H349" s="26"/>
      <c r="I349" s="7" t="s">
        <v>144</v>
      </c>
      <c r="J349" s="7" t="s">
        <v>136</v>
      </c>
      <c r="K349" s="22" t="s">
        <v>152</v>
      </c>
      <c r="L349" s="8"/>
    </row>
    <row r="350" spans="4:12" ht="14.1" customHeight="1" x14ac:dyDescent="0.3">
      <c r="D350" s="27"/>
      <c r="E350" s="6">
        <f t="shared" ref="E350:E358" si="160">IF(E337="sauen",F337,0)</f>
        <v>0</v>
      </c>
      <c r="F350" s="6">
        <f t="shared" ref="F350:F358" si="161">IF(E337="Sauen m",F337,0)</f>
        <v>0</v>
      </c>
      <c r="G350" s="8"/>
      <c r="H350" s="27"/>
      <c r="I350" s="6">
        <f t="shared" ref="I350:I358" si="162">IF(E337="sauen",G337,0)</f>
        <v>0</v>
      </c>
      <c r="J350" s="6">
        <f t="shared" ref="J350:J358" si="163">IF(E337="sauen m",G337,0)</f>
        <v>0</v>
      </c>
      <c r="K350" s="8">
        <f t="shared" ref="K350:K358" si="164">IF(E337="Schwein verworfen",G337,0)</f>
        <v>0</v>
      </c>
      <c r="L350" s="8"/>
    </row>
    <row r="351" spans="4:12" ht="14.1" customHeight="1" x14ac:dyDescent="0.3">
      <c r="D351" s="27"/>
      <c r="E351" s="6">
        <f t="shared" si="160"/>
        <v>0</v>
      </c>
      <c r="F351" s="6">
        <f t="shared" si="161"/>
        <v>0</v>
      </c>
      <c r="G351" s="8"/>
      <c r="H351" s="27"/>
      <c r="I351" s="6">
        <f t="shared" si="162"/>
        <v>0</v>
      </c>
      <c r="J351" s="6">
        <f t="shared" si="163"/>
        <v>0</v>
      </c>
      <c r="K351" s="8">
        <f t="shared" si="164"/>
        <v>0</v>
      </c>
      <c r="L351" s="8"/>
    </row>
    <row r="352" spans="4:12" ht="14.1" customHeight="1" x14ac:dyDescent="0.3">
      <c r="D352" s="27"/>
      <c r="E352" s="6">
        <f t="shared" si="160"/>
        <v>0</v>
      </c>
      <c r="F352" s="6">
        <f t="shared" si="161"/>
        <v>0</v>
      </c>
      <c r="G352" s="8"/>
      <c r="H352" s="27"/>
      <c r="I352" s="6">
        <f t="shared" si="162"/>
        <v>0</v>
      </c>
      <c r="J352" s="6">
        <f t="shared" si="163"/>
        <v>0</v>
      </c>
      <c r="K352" s="8">
        <f t="shared" si="164"/>
        <v>0</v>
      </c>
      <c r="L352" s="8"/>
    </row>
    <row r="353" spans="4:12" ht="14.1" customHeight="1" x14ac:dyDescent="0.3">
      <c r="D353" s="27"/>
      <c r="E353" s="6">
        <f t="shared" si="160"/>
        <v>0</v>
      </c>
      <c r="F353" s="6">
        <f t="shared" si="161"/>
        <v>0</v>
      </c>
      <c r="G353" s="8"/>
      <c r="H353" s="27"/>
      <c r="I353" s="6">
        <f t="shared" si="162"/>
        <v>0</v>
      </c>
      <c r="J353" s="6">
        <f t="shared" si="163"/>
        <v>0</v>
      </c>
      <c r="K353" s="8">
        <f t="shared" si="164"/>
        <v>0</v>
      </c>
      <c r="L353" s="8"/>
    </row>
    <row r="354" spans="4:12" ht="14.1" customHeight="1" x14ac:dyDescent="0.3">
      <c r="D354" s="27"/>
      <c r="E354" s="6">
        <f t="shared" si="160"/>
        <v>0</v>
      </c>
      <c r="F354" s="6">
        <f t="shared" si="161"/>
        <v>0</v>
      </c>
      <c r="G354" s="8"/>
      <c r="H354" s="27"/>
      <c r="I354" s="6">
        <f t="shared" si="162"/>
        <v>0</v>
      </c>
      <c r="J354" s="6">
        <f t="shared" si="163"/>
        <v>0</v>
      </c>
      <c r="K354" s="8">
        <f t="shared" si="164"/>
        <v>0</v>
      </c>
      <c r="L354" s="8"/>
    </row>
    <row r="355" spans="4:12" ht="14.1" customHeight="1" x14ac:dyDescent="0.3">
      <c r="D355" s="27"/>
      <c r="E355" s="6">
        <f t="shared" si="160"/>
        <v>0</v>
      </c>
      <c r="F355" s="6">
        <f t="shared" si="161"/>
        <v>0</v>
      </c>
      <c r="G355" s="8"/>
      <c r="H355" s="27"/>
      <c r="I355" s="6">
        <f t="shared" si="162"/>
        <v>0</v>
      </c>
      <c r="J355" s="6">
        <f t="shared" si="163"/>
        <v>0</v>
      </c>
      <c r="K355" s="8">
        <f t="shared" si="164"/>
        <v>0</v>
      </c>
      <c r="L355" s="8"/>
    </row>
    <row r="356" spans="4:12" ht="14.1" customHeight="1" x14ac:dyDescent="0.3">
      <c r="D356" s="27"/>
      <c r="E356" s="6">
        <f t="shared" si="160"/>
        <v>0</v>
      </c>
      <c r="F356" s="6">
        <f t="shared" si="161"/>
        <v>0</v>
      </c>
      <c r="G356" s="8"/>
      <c r="H356" s="27"/>
      <c r="I356" s="6">
        <f t="shared" si="162"/>
        <v>0</v>
      </c>
      <c r="J356" s="6">
        <f t="shared" si="163"/>
        <v>0</v>
      </c>
      <c r="K356" s="8">
        <f t="shared" si="164"/>
        <v>0</v>
      </c>
      <c r="L356" s="8"/>
    </row>
    <row r="357" spans="4:12" ht="14.1" customHeight="1" x14ac:dyDescent="0.3">
      <c r="D357" s="27"/>
      <c r="E357" s="6">
        <f t="shared" si="160"/>
        <v>0</v>
      </c>
      <c r="F357" s="6">
        <f t="shared" si="161"/>
        <v>0</v>
      </c>
      <c r="G357" s="8"/>
      <c r="H357" s="27"/>
      <c r="I357" s="6">
        <f t="shared" si="162"/>
        <v>0</v>
      </c>
      <c r="J357" s="6">
        <f t="shared" si="163"/>
        <v>0</v>
      </c>
      <c r="K357" s="8">
        <f t="shared" si="164"/>
        <v>0</v>
      </c>
      <c r="L357" s="8"/>
    </row>
    <row r="358" spans="4:12" ht="14.1" customHeight="1" x14ac:dyDescent="0.3">
      <c r="D358" s="27"/>
      <c r="E358" s="6">
        <f t="shared" si="160"/>
        <v>0</v>
      </c>
      <c r="F358" s="6">
        <f t="shared" si="161"/>
        <v>0</v>
      </c>
      <c r="G358" s="8"/>
      <c r="H358" s="27"/>
      <c r="I358" s="6">
        <f t="shared" si="162"/>
        <v>0</v>
      </c>
      <c r="J358" s="6">
        <f t="shared" si="163"/>
        <v>0</v>
      </c>
      <c r="K358" s="8">
        <f t="shared" si="164"/>
        <v>0</v>
      </c>
      <c r="L358" s="8"/>
    </row>
    <row r="359" spans="4:12" ht="14.1" customHeight="1" x14ac:dyDescent="0.3">
      <c r="D359" s="27"/>
      <c r="E359" s="6">
        <f t="shared" ref="E359" si="165">IF(E347="sauen",F347,0)</f>
        <v>0</v>
      </c>
      <c r="F359" s="6">
        <f t="shared" ref="F359" si="166">IF(E347="Sauen m",F347,0)</f>
        <v>0</v>
      </c>
      <c r="G359" s="8"/>
      <c r="H359" s="27"/>
      <c r="I359" s="6">
        <f t="shared" ref="I359" si="167">IF(E347="sauen",G347,0)</f>
        <v>0</v>
      </c>
      <c r="J359" s="6">
        <f t="shared" ref="J359" si="168">IF(E347="sauen m",G347,0)</f>
        <v>0</v>
      </c>
      <c r="K359" s="8">
        <f t="shared" ref="K359" si="169">IF(E347="Schwein verworfen",G347,0)</f>
        <v>0</v>
      </c>
      <c r="L359" s="8"/>
    </row>
    <row r="360" spans="4:12" ht="14.1" customHeight="1" x14ac:dyDescent="0.3">
      <c r="D360" s="15" t="s">
        <v>145</v>
      </c>
      <c r="E360" s="16">
        <f t="shared" ref="E360:F360" si="170">SUM(E350:E359)</f>
        <v>0</v>
      </c>
      <c r="F360" s="16">
        <f t="shared" si="170"/>
        <v>0</v>
      </c>
      <c r="G360" s="17"/>
      <c r="H360" s="27" t="s">
        <v>146</v>
      </c>
      <c r="I360" s="6">
        <f t="shared" ref="I360:K360" si="171">SUM(I350:I359)</f>
        <v>0</v>
      </c>
      <c r="J360" s="6">
        <f t="shared" si="171"/>
        <v>0</v>
      </c>
      <c r="K360" s="8">
        <f t="shared" si="171"/>
        <v>0</v>
      </c>
      <c r="L360" s="8"/>
    </row>
    <row r="361" spans="4:12" ht="14.1" customHeight="1" thickBot="1" x14ac:dyDescent="0.35">
      <c r="D361" s="28"/>
      <c r="E361" s="9">
        <f t="shared" ref="E361" si="172">SUM(E360:F360)</f>
        <v>0</v>
      </c>
      <c r="F361" s="9"/>
      <c r="G361" s="25"/>
      <c r="H361" s="28"/>
      <c r="I361" s="9">
        <f t="shared" ref="I361" si="173">SUM(I360:K360)</f>
        <v>0</v>
      </c>
      <c r="J361" s="9"/>
      <c r="K361" s="25"/>
      <c r="L361" s="8"/>
    </row>
    <row r="362" spans="4:12" ht="14.1" customHeight="1" x14ac:dyDescent="0.3">
      <c r="D362" s="27"/>
      <c r="E362" s="6"/>
      <c r="F362" s="6"/>
      <c r="G362" s="6"/>
      <c r="H362" s="6"/>
      <c r="I362" s="6"/>
      <c r="J362" s="6"/>
      <c r="K362" s="6"/>
      <c r="L362" s="8"/>
    </row>
    <row r="363" spans="4:12" ht="14.1" customHeight="1" x14ac:dyDescent="0.3">
      <c r="D363" s="27"/>
      <c r="E363" s="6"/>
      <c r="F363" s="6"/>
      <c r="G363" s="6"/>
      <c r="H363" s="6"/>
      <c r="I363" s="6"/>
      <c r="J363" s="6"/>
      <c r="K363" s="6"/>
      <c r="L363" s="8"/>
    </row>
    <row r="364" spans="4:12" ht="14.1" customHeight="1" thickBot="1" x14ac:dyDescent="0.35">
      <c r="D364" s="27"/>
      <c r="E364" s="6"/>
      <c r="F364" s="6"/>
      <c r="G364" s="6"/>
      <c r="H364" s="6"/>
      <c r="I364" s="6"/>
      <c r="J364" s="6"/>
      <c r="K364" s="6"/>
      <c r="L364" s="8"/>
    </row>
    <row r="365" spans="4:12" ht="130.5" customHeight="1" x14ac:dyDescent="0.3">
      <c r="D365" s="11" t="s">
        <v>153</v>
      </c>
      <c r="E365" s="14" t="s">
        <v>148</v>
      </c>
      <c r="F365" s="12" t="s">
        <v>149</v>
      </c>
      <c r="G365" s="6"/>
      <c r="H365" s="6"/>
      <c r="I365" s="6"/>
      <c r="J365" s="6"/>
      <c r="K365" s="6"/>
      <c r="L365" s="8"/>
    </row>
    <row r="366" spans="4:12" ht="14.1" customHeight="1" thickBot="1" x14ac:dyDescent="0.35">
      <c r="D366" s="13">
        <f t="shared" ref="D366" si="174">G347-I361</f>
        <v>0</v>
      </c>
      <c r="E366" s="10" t="e">
        <f t="shared" ref="E366" si="175">(F347-E361)/(G347-I361)</f>
        <v>#DIV/0!</v>
      </c>
      <c r="F366" s="25" t="e">
        <f t="shared" ref="F366" si="176">F347/G347</f>
        <v>#DIV/0!</v>
      </c>
      <c r="G366" s="9"/>
      <c r="H366" s="9"/>
      <c r="I366" s="9"/>
      <c r="J366" s="9"/>
      <c r="K366" s="9"/>
      <c r="L366" s="25"/>
    </row>
    <row r="367" spans="4:12" ht="14.1" customHeight="1" thickBot="1" x14ac:dyDescent="0.35">
      <c r="D367" s="30"/>
      <c r="E367" s="2"/>
      <c r="F367" s="2"/>
      <c r="G367" s="2"/>
      <c r="H367" s="2"/>
      <c r="I367" s="2"/>
      <c r="J367" s="2"/>
      <c r="K367" s="2"/>
      <c r="L367" s="3"/>
    </row>
    <row r="368" spans="4:12" ht="14.1" customHeight="1" thickBot="1" x14ac:dyDescent="0.35">
      <c r="D368" s="33" t="s">
        <v>204</v>
      </c>
      <c r="E368" s="34"/>
      <c r="F368" s="34"/>
      <c r="G368" s="34"/>
      <c r="H368" s="34"/>
      <c r="I368" s="34"/>
      <c r="J368" s="34"/>
      <c r="K368" s="34"/>
      <c r="L368" s="35"/>
    </row>
    <row r="369" spans="4:12" ht="14.1" customHeight="1" x14ac:dyDescent="0.3">
      <c r="D369" s="27"/>
      <c r="E369" s="6"/>
      <c r="F369" s="6" t="s">
        <v>142</v>
      </c>
      <c r="G369" s="8" t="s">
        <v>72</v>
      </c>
      <c r="H369" s="6"/>
      <c r="I369" s="6"/>
      <c r="J369" s="6"/>
      <c r="K369" s="6"/>
      <c r="L369" s="8"/>
    </row>
    <row r="370" spans="4:12" ht="14.1" customHeight="1" x14ac:dyDescent="0.3">
      <c r="D370" s="27"/>
      <c r="E370" s="6">
        <f>'Sauen + verworfen Basis'!C123</f>
        <v>0</v>
      </c>
      <c r="F370" s="31">
        <f>'Sauen + verworfen Basis'!D123*'Sauen + verworfen Basis'!B123</f>
        <v>0</v>
      </c>
      <c r="G370" s="18">
        <f>'Sauen + verworfen Basis'!B123</f>
        <v>0</v>
      </c>
      <c r="H370" s="6"/>
      <c r="I370" s="6"/>
      <c r="J370" s="6"/>
      <c r="K370" s="6"/>
      <c r="L370" s="8"/>
    </row>
    <row r="371" spans="4:12" ht="14.1" customHeight="1" x14ac:dyDescent="0.3">
      <c r="D371" s="27"/>
      <c r="E371" s="6">
        <f>'Sauen + verworfen Basis'!C124</f>
        <v>0</v>
      </c>
      <c r="F371" s="31">
        <f>'Sauen + verworfen Basis'!D124*'Sauen + verworfen Basis'!B124</f>
        <v>0</v>
      </c>
      <c r="G371" s="18">
        <f>'Sauen + verworfen Basis'!B124</f>
        <v>0</v>
      </c>
      <c r="H371" s="6"/>
      <c r="I371" s="6"/>
      <c r="J371" s="6"/>
      <c r="K371" s="6"/>
      <c r="L371" s="8"/>
    </row>
    <row r="372" spans="4:12" ht="14.1" customHeight="1" x14ac:dyDescent="0.3">
      <c r="D372" s="27"/>
      <c r="E372" s="6">
        <f>'Sauen + verworfen Basis'!C125</f>
        <v>0</v>
      </c>
      <c r="F372" s="31">
        <f>'Sauen + verworfen Basis'!D125*'Sauen + verworfen Basis'!B125</f>
        <v>0</v>
      </c>
      <c r="G372" s="18">
        <f>'Sauen + verworfen Basis'!B125</f>
        <v>0</v>
      </c>
      <c r="H372" s="6"/>
      <c r="I372" s="6"/>
      <c r="J372" s="6"/>
      <c r="K372" s="6"/>
      <c r="L372" s="8"/>
    </row>
    <row r="373" spans="4:12" ht="14.1" customHeight="1" x14ac:dyDescent="0.3">
      <c r="D373" s="27"/>
      <c r="E373" s="6">
        <f>'Sauen + verworfen Basis'!C126</f>
        <v>0</v>
      </c>
      <c r="F373" s="31">
        <f>'Sauen + verworfen Basis'!D126*'Sauen + verworfen Basis'!B126</f>
        <v>0</v>
      </c>
      <c r="G373" s="18">
        <f>'Sauen + verworfen Basis'!B126</f>
        <v>0</v>
      </c>
      <c r="H373" s="6"/>
      <c r="I373" s="6"/>
      <c r="J373" s="6"/>
      <c r="K373" s="6"/>
      <c r="L373" s="8"/>
    </row>
    <row r="374" spans="4:12" ht="14.1" customHeight="1" x14ac:dyDescent="0.3">
      <c r="D374" s="27"/>
      <c r="E374" s="6">
        <f>'Sauen + verworfen Basis'!C127</f>
        <v>0</v>
      </c>
      <c r="F374" s="31">
        <f>'Sauen + verworfen Basis'!D127*'Sauen + verworfen Basis'!B127</f>
        <v>0</v>
      </c>
      <c r="G374" s="18">
        <f>'Sauen + verworfen Basis'!B127</f>
        <v>0</v>
      </c>
      <c r="H374" s="6"/>
      <c r="I374" s="6"/>
      <c r="J374" s="6"/>
      <c r="K374" s="6"/>
      <c r="L374" s="8"/>
    </row>
    <row r="375" spans="4:12" ht="14.1" customHeight="1" x14ac:dyDescent="0.3">
      <c r="D375" s="27"/>
      <c r="E375" s="6">
        <f>'Sauen + verworfen Basis'!C128</f>
        <v>0</v>
      </c>
      <c r="F375" s="31">
        <f>'Sauen + verworfen Basis'!D128*'Sauen + verworfen Basis'!B128</f>
        <v>0</v>
      </c>
      <c r="G375" s="18">
        <f>'Sauen + verworfen Basis'!B128</f>
        <v>0</v>
      </c>
      <c r="H375" s="6"/>
      <c r="I375" s="6"/>
      <c r="J375" s="6"/>
      <c r="K375" s="6"/>
      <c r="L375" s="8"/>
    </row>
    <row r="376" spans="4:12" ht="14.1" customHeight="1" x14ac:dyDescent="0.3">
      <c r="D376" s="27"/>
      <c r="E376" s="6">
        <f>'Sauen + verworfen Basis'!C129</f>
        <v>0</v>
      </c>
      <c r="F376" s="31">
        <f>'Sauen + verworfen Basis'!D129*'Sauen + verworfen Basis'!B129</f>
        <v>0</v>
      </c>
      <c r="G376" s="18">
        <f>'Sauen + verworfen Basis'!B129</f>
        <v>0</v>
      </c>
      <c r="H376" s="6"/>
      <c r="I376" s="6"/>
      <c r="J376" s="6"/>
      <c r="K376" s="6"/>
      <c r="L376" s="8"/>
    </row>
    <row r="377" spans="4:12" ht="14.1" customHeight="1" x14ac:dyDescent="0.3">
      <c r="D377" s="27"/>
      <c r="E377" s="6">
        <f>'Sauen + verworfen Basis'!C130</f>
        <v>0</v>
      </c>
      <c r="F377" s="31">
        <f>'Sauen + verworfen Basis'!D130*'Sauen + verworfen Basis'!B130</f>
        <v>0</v>
      </c>
      <c r="G377" s="18">
        <f>'Sauen + verworfen Basis'!B130</f>
        <v>0</v>
      </c>
      <c r="H377" s="6"/>
      <c r="I377" s="6"/>
      <c r="J377" s="6"/>
      <c r="K377" s="6"/>
      <c r="L377" s="8"/>
    </row>
    <row r="378" spans="4:12" ht="14.1" customHeight="1" x14ac:dyDescent="0.3">
      <c r="D378" s="27"/>
      <c r="E378" s="6">
        <f>'Sauen + verworfen Basis'!C131</f>
        <v>0</v>
      </c>
      <c r="F378" s="31">
        <f>'Sauen + verworfen Basis'!D131*'Sauen + verworfen Basis'!B131</f>
        <v>0</v>
      </c>
      <c r="G378" s="18">
        <f>'Sauen + verworfen Basis'!B131</f>
        <v>0</v>
      </c>
      <c r="H378" s="6"/>
      <c r="I378" s="6"/>
      <c r="J378" s="6"/>
      <c r="K378" s="6"/>
      <c r="L378" s="8"/>
    </row>
    <row r="379" spans="4:12" ht="14.1" customHeight="1" x14ac:dyDescent="0.3">
      <c r="D379" s="27"/>
      <c r="E379" s="6">
        <f>'Sauen + verworfen Basis'!C132</f>
        <v>0</v>
      </c>
      <c r="F379" s="31">
        <f>'Sauen + verworfen Basis'!D132*'Sauen + verworfen Basis'!B132</f>
        <v>0</v>
      </c>
      <c r="G379" s="18">
        <f>'Sauen + verworfen Basis'!B132</f>
        <v>0</v>
      </c>
      <c r="H379" s="6"/>
      <c r="I379" s="6"/>
      <c r="J379" s="6"/>
      <c r="K379" s="6"/>
      <c r="L379" s="8"/>
    </row>
    <row r="380" spans="4:12" ht="14.1" customHeight="1" thickBot="1" x14ac:dyDescent="0.35">
      <c r="D380" s="19" t="s">
        <v>143</v>
      </c>
      <c r="E380" s="20"/>
      <c r="F380" s="32">
        <f t="shared" ref="F380:G380" si="177">ROUND(SUM(F370:F379),2)</f>
        <v>0</v>
      </c>
      <c r="G380" s="21">
        <f t="shared" si="177"/>
        <v>0</v>
      </c>
      <c r="H380" s="6"/>
      <c r="I380" s="6"/>
      <c r="J380" s="6"/>
      <c r="K380" s="6"/>
      <c r="L380" s="8"/>
    </row>
    <row r="381" spans="4:12" ht="14.1" customHeight="1" thickBot="1" x14ac:dyDescent="0.35">
      <c r="D381" s="27"/>
      <c r="E381" s="6"/>
      <c r="F381" s="6"/>
      <c r="G381" s="6"/>
      <c r="H381" s="6"/>
      <c r="I381" s="6"/>
      <c r="J381" s="6"/>
      <c r="K381" s="6"/>
      <c r="L381" s="8"/>
    </row>
    <row r="382" spans="4:12" ht="14.1" customHeight="1" x14ac:dyDescent="0.3">
      <c r="D382" s="26"/>
      <c r="E382" s="7" t="s">
        <v>133</v>
      </c>
      <c r="F382" s="7" t="s">
        <v>136</v>
      </c>
      <c r="G382" s="24"/>
      <c r="H382" s="26"/>
      <c r="I382" s="7" t="s">
        <v>144</v>
      </c>
      <c r="J382" s="7" t="s">
        <v>136</v>
      </c>
      <c r="K382" s="22" t="s">
        <v>152</v>
      </c>
      <c r="L382" s="8"/>
    </row>
    <row r="383" spans="4:12" ht="14.1" customHeight="1" x14ac:dyDescent="0.3">
      <c r="D383" s="27"/>
      <c r="E383" s="6">
        <f t="shared" ref="E383:E391" si="178">IF(E370="sauen",F370,0)</f>
        <v>0</v>
      </c>
      <c r="F383" s="6">
        <f t="shared" ref="F383:F391" si="179">IF(E370="Sauen m",F370,0)</f>
        <v>0</v>
      </c>
      <c r="G383" s="8"/>
      <c r="H383" s="27"/>
      <c r="I383" s="6">
        <f t="shared" ref="I383:I391" si="180">IF(E370="sauen",G370,0)</f>
        <v>0</v>
      </c>
      <c r="J383" s="6">
        <f t="shared" ref="J383:J391" si="181">IF(E370="sauen m",G370,0)</f>
        <v>0</v>
      </c>
      <c r="K383" s="8">
        <f t="shared" ref="K383:K391" si="182">IF(E370="Schwein verworfen",G370,0)</f>
        <v>0</v>
      </c>
      <c r="L383" s="8"/>
    </row>
    <row r="384" spans="4:12" ht="14.1" customHeight="1" x14ac:dyDescent="0.3">
      <c r="D384" s="27"/>
      <c r="E384" s="6">
        <f t="shared" si="178"/>
        <v>0</v>
      </c>
      <c r="F384" s="6">
        <f t="shared" si="179"/>
        <v>0</v>
      </c>
      <c r="G384" s="8"/>
      <c r="H384" s="27"/>
      <c r="I384" s="6">
        <f t="shared" si="180"/>
        <v>0</v>
      </c>
      <c r="J384" s="6">
        <f t="shared" si="181"/>
        <v>0</v>
      </c>
      <c r="K384" s="8">
        <f t="shared" si="182"/>
        <v>0</v>
      </c>
      <c r="L384" s="8"/>
    </row>
    <row r="385" spans="4:12" ht="14.1" customHeight="1" x14ac:dyDescent="0.3">
      <c r="D385" s="27"/>
      <c r="E385" s="6">
        <f t="shared" si="178"/>
        <v>0</v>
      </c>
      <c r="F385" s="6">
        <f t="shared" si="179"/>
        <v>0</v>
      </c>
      <c r="G385" s="8"/>
      <c r="H385" s="27"/>
      <c r="I385" s="6">
        <f t="shared" si="180"/>
        <v>0</v>
      </c>
      <c r="J385" s="6">
        <f t="shared" si="181"/>
        <v>0</v>
      </c>
      <c r="K385" s="8">
        <f t="shared" si="182"/>
        <v>0</v>
      </c>
      <c r="L385" s="8"/>
    </row>
    <row r="386" spans="4:12" ht="14.1" customHeight="1" x14ac:dyDescent="0.3">
      <c r="D386" s="27"/>
      <c r="E386" s="6">
        <f t="shared" si="178"/>
        <v>0</v>
      </c>
      <c r="F386" s="6">
        <f t="shared" si="179"/>
        <v>0</v>
      </c>
      <c r="G386" s="8"/>
      <c r="H386" s="27"/>
      <c r="I386" s="6">
        <f t="shared" si="180"/>
        <v>0</v>
      </c>
      <c r="J386" s="6">
        <f t="shared" si="181"/>
        <v>0</v>
      </c>
      <c r="K386" s="8">
        <f t="shared" si="182"/>
        <v>0</v>
      </c>
      <c r="L386" s="8"/>
    </row>
    <row r="387" spans="4:12" ht="14.1" customHeight="1" x14ac:dyDescent="0.3">
      <c r="D387" s="27"/>
      <c r="E387" s="6">
        <f t="shared" si="178"/>
        <v>0</v>
      </c>
      <c r="F387" s="6">
        <f t="shared" si="179"/>
        <v>0</v>
      </c>
      <c r="G387" s="8"/>
      <c r="H387" s="27"/>
      <c r="I387" s="6">
        <f t="shared" si="180"/>
        <v>0</v>
      </c>
      <c r="J387" s="6">
        <f t="shared" si="181"/>
        <v>0</v>
      </c>
      <c r="K387" s="8">
        <f t="shared" si="182"/>
        <v>0</v>
      </c>
      <c r="L387" s="8"/>
    </row>
    <row r="388" spans="4:12" ht="14.1" customHeight="1" x14ac:dyDescent="0.3">
      <c r="D388" s="27"/>
      <c r="E388" s="6">
        <f t="shared" si="178"/>
        <v>0</v>
      </c>
      <c r="F388" s="6">
        <f t="shared" si="179"/>
        <v>0</v>
      </c>
      <c r="G388" s="8"/>
      <c r="H388" s="27"/>
      <c r="I388" s="6">
        <f t="shared" si="180"/>
        <v>0</v>
      </c>
      <c r="J388" s="6">
        <f t="shared" si="181"/>
        <v>0</v>
      </c>
      <c r="K388" s="8">
        <f t="shared" si="182"/>
        <v>0</v>
      </c>
      <c r="L388" s="8"/>
    </row>
    <row r="389" spans="4:12" ht="14.1" customHeight="1" x14ac:dyDescent="0.3">
      <c r="D389" s="27"/>
      <c r="E389" s="6">
        <f t="shared" si="178"/>
        <v>0</v>
      </c>
      <c r="F389" s="6">
        <f t="shared" si="179"/>
        <v>0</v>
      </c>
      <c r="G389" s="8"/>
      <c r="H389" s="27"/>
      <c r="I389" s="6">
        <f t="shared" si="180"/>
        <v>0</v>
      </c>
      <c r="J389" s="6">
        <f t="shared" si="181"/>
        <v>0</v>
      </c>
      <c r="K389" s="8">
        <f t="shared" si="182"/>
        <v>0</v>
      </c>
      <c r="L389" s="8"/>
    </row>
    <row r="390" spans="4:12" ht="14.1" customHeight="1" x14ac:dyDescent="0.3">
      <c r="D390" s="27"/>
      <c r="E390" s="6">
        <f t="shared" si="178"/>
        <v>0</v>
      </c>
      <c r="F390" s="6">
        <f t="shared" si="179"/>
        <v>0</v>
      </c>
      <c r="G390" s="8"/>
      <c r="H390" s="27"/>
      <c r="I390" s="6">
        <f t="shared" si="180"/>
        <v>0</v>
      </c>
      <c r="J390" s="6">
        <f t="shared" si="181"/>
        <v>0</v>
      </c>
      <c r="K390" s="8">
        <f t="shared" si="182"/>
        <v>0</v>
      </c>
      <c r="L390" s="8"/>
    </row>
    <row r="391" spans="4:12" ht="14.1" customHeight="1" x14ac:dyDescent="0.3">
      <c r="D391" s="27"/>
      <c r="E391" s="6">
        <f t="shared" si="178"/>
        <v>0</v>
      </c>
      <c r="F391" s="6">
        <f t="shared" si="179"/>
        <v>0</v>
      </c>
      <c r="G391" s="8"/>
      <c r="H391" s="27"/>
      <c r="I391" s="6">
        <f t="shared" si="180"/>
        <v>0</v>
      </c>
      <c r="J391" s="6">
        <f t="shared" si="181"/>
        <v>0</v>
      </c>
      <c r="K391" s="8">
        <f t="shared" si="182"/>
        <v>0</v>
      </c>
      <c r="L391" s="8"/>
    </row>
    <row r="392" spans="4:12" ht="14.1" customHeight="1" x14ac:dyDescent="0.3">
      <c r="D392" s="27"/>
      <c r="E392" s="6">
        <f t="shared" ref="E392" si="183">IF(E380="sauen",F380,0)</f>
        <v>0</v>
      </c>
      <c r="F392" s="6">
        <f t="shared" ref="F392" si="184">IF(E380="Sauen m",F380,0)</f>
        <v>0</v>
      </c>
      <c r="G392" s="8"/>
      <c r="H392" s="27"/>
      <c r="I392" s="6">
        <f t="shared" ref="I392" si="185">IF(E380="sauen",G380,0)</f>
        <v>0</v>
      </c>
      <c r="J392" s="6">
        <f t="shared" ref="J392" si="186">IF(E380="sauen m",G380,0)</f>
        <v>0</v>
      </c>
      <c r="K392" s="8">
        <f t="shared" ref="K392" si="187">IF(E380="Schwein verworfen",G380,0)</f>
        <v>0</v>
      </c>
      <c r="L392" s="8"/>
    </row>
    <row r="393" spans="4:12" ht="14.1" customHeight="1" x14ac:dyDescent="0.3">
      <c r="D393" s="15" t="s">
        <v>145</v>
      </c>
      <c r="E393" s="16">
        <f t="shared" ref="E393" si="188">SUM(E383:E392)</f>
        <v>0</v>
      </c>
      <c r="F393" s="16">
        <f t="shared" ref="F393" si="189">SUM(F383:F392)</f>
        <v>0</v>
      </c>
      <c r="G393" s="17"/>
      <c r="H393" s="27" t="s">
        <v>146</v>
      </c>
      <c r="I393" s="6">
        <f t="shared" ref="I393" si="190">SUM(I383:I392)</f>
        <v>0</v>
      </c>
      <c r="J393" s="6">
        <f t="shared" ref="J393" si="191">SUM(J383:J392)</f>
        <v>0</v>
      </c>
      <c r="K393" s="8">
        <f t="shared" ref="K393" si="192">SUM(K383:K392)</f>
        <v>0</v>
      </c>
      <c r="L393" s="8"/>
    </row>
    <row r="394" spans="4:12" ht="14.1" customHeight="1" thickBot="1" x14ac:dyDescent="0.35">
      <c r="D394" s="28"/>
      <c r="E394" s="9">
        <f t="shared" ref="E394" si="193">SUM(E393:F393)</f>
        <v>0</v>
      </c>
      <c r="F394" s="9"/>
      <c r="G394" s="25"/>
      <c r="H394" s="28"/>
      <c r="I394" s="9">
        <f t="shared" ref="I394" si="194">SUM(I393:K393)</f>
        <v>0</v>
      </c>
      <c r="J394" s="9"/>
      <c r="K394" s="25"/>
      <c r="L394" s="8"/>
    </row>
    <row r="395" spans="4:12" ht="14.1" customHeight="1" x14ac:dyDescent="0.3">
      <c r="D395" s="27"/>
      <c r="E395" s="6"/>
      <c r="F395" s="6"/>
      <c r="G395" s="6"/>
      <c r="H395" s="6"/>
      <c r="I395" s="6"/>
      <c r="J395" s="6"/>
      <c r="K395" s="6"/>
      <c r="L395" s="8"/>
    </row>
    <row r="396" spans="4:12" ht="14.1" customHeight="1" x14ac:dyDescent="0.3">
      <c r="D396" s="27"/>
      <c r="E396" s="6"/>
      <c r="F396" s="6"/>
      <c r="G396" s="6"/>
      <c r="H396" s="6"/>
      <c r="I396" s="6"/>
      <c r="J396" s="6"/>
      <c r="K396" s="6"/>
      <c r="L396" s="8"/>
    </row>
    <row r="397" spans="4:12" ht="14.1" customHeight="1" thickBot="1" x14ac:dyDescent="0.35">
      <c r="D397" s="27"/>
      <c r="E397" s="6"/>
      <c r="F397" s="6"/>
      <c r="G397" s="6"/>
      <c r="H397" s="6"/>
      <c r="I397" s="6"/>
      <c r="J397" s="6"/>
      <c r="K397" s="6"/>
      <c r="L397" s="8"/>
    </row>
    <row r="398" spans="4:12" ht="103.5" customHeight="1" x14ac:dyDescent="0.3">
      <c r="D398" s="11" t="s">
        <v>153</v>
      </c>
      <c r="E398" s="14" t="s">
        <v>148</v>
      </c>
      <c r="F398" s="12" t="s">
        <v>149</v>
      </c>
      <c r="G398" s="6"/>
      <c r="H398" s="6"/>
      <c r="I398" s="6"/>
      <c r="J398" s="6"/>
      <c r="K398" s="6"/>
      <c r="L398" s="8"/>
    </row>
    <row r="399" spans="4:12" ht="14.1" customHeight="1" thickBot="1" x14ac:dyDescent="0.35">
      <c r="D399" s="13">
        <f t="shared" ref="D399" si="195">G380-I394</f>
        <v>0</v>
      </c>
      <c r="E399" s="10" t="e">
        <f t="shared" ref="E399" si="196">(F380-E394)/(G380-I394)</f>
        <v>#DIV/0!</v>
      </c>
      <c r="F399" s="25" t="e">
        <f t="shared" ref="F399" si="197">F380/G380</f>
        <v>#DIV/0!</v>
      </c>
      <c r="G399" s="9"/>
      <c r="H399" s="9"/>
      <c r="I399" s="9"/>
      <c r="J399" s="9"/>
      <c r="K399" s="9"/>
      <c r="L399" s="25"/>
    </row>
    <row r="400" spans="4:12" ht="14.1" customHeight="1" thickBot="1" x14ac:dyDescent="0.35">
      <c r="D400" s="36"/>
      <c r="E400" s="29"/>
      <c r="F400" s="29"/>
      <c r="G400" s="29"/>
      <c r="H400" s="29"/>
      <c r="I400" s="29"/>
      <c r="J400" s="29"/>
      <c r="K400" s="29"/>
      <c r="L400" s="23"/>
    </row>
    <row r="401" spans="4:12" ht="14.1" customHeight="1" thickBot="1" x14ac:dyDescent="0.35">
      <c r="D401" s="1"/>
      <c r="E401" s="1"/>
      <c r="F401" s="1"/>
      <c r="G401" s="1"/>
      <c r="H401" s="1"/>
      <c r="I401" s="1"/>
      <c r="J401" s="1"/>
      <c r="K401" s="1"/>
      <c r="L401" s="1"/>
    </row>
    <row r="402" spans="4:12" ht="14.1" customHeight="1" thickBot="1" x14ac:dyDescent="0.35">
      <c r="D402" s="33" t="s">
        <v>205</v>
      </c>
      <c r="E402" s="34"/>
      <c r="F402" s="34"/>
      <c r="G402" s="34"/>
      <c r="H402" s="34"/>
      <c r="I402" s="34"/>
      <c r="J402" s="34"/>
      <c r="K402" s="34"/>
      <c r="L402" s="35"/>
    </row>
    <row r="403" spans="4:12" ht="14.1" customHeight="1" x14ac:dyDescent="0.3">
      <c r="D403" s="27"/>
      <c r="E403" s="6"/>
      <c r="F403" s="6" t="s">
        <v>142</v>
      </c>
      <c r="G403" s="8" t="s">
        <v>72</v>
      </c>
      <c r="H403" s="6"/>
      <c r="I403" s="6"/>
      <c r="J403" s="6"/>
      <c r="K403" s="6"/>
      <c r="L403" s="8"/>
    </row>
    <row r="404" spans="4:12" ht="14.1" customHeight="1" x14ac:dyDescent="0.3">
      <c r="D404" s="27"/>
      <c r="E404" s="6">
        <f>'Sauen + verworfen Basis'!C134</f>
        <v>0</v>
      </c>
      <c r="F404" s="31">
        <f>'Sauen + verworfen Basis'!D134*'Sauen + verworfen Basis'!B134</f>
        <v>0</v>
      </c>
      <c r="G404" s="18">
        <f>'Sauen + verworfen Basis'!B134</f>
        <v>0</v>
      </c>
      <c r="H404" s="6"/>
      <c r="I404" s="6"/>
      <c r="J404" s="6"/>
      <c r="K404" s="6"/>
      <c r="L404" s="8"/>
    </row>
    <row r="405" spans="4:12" ht="14.1" customHeight="1" x14ac:dyDescent="0.3">
      <c r="D405" s="27"/>
      <c r="E405" s="6">
        <f>'Sauen + verworfen Basis'!C135</f>
        <v>0</v>
      </c>
      <c r="F405" s="31">
        <f>'Sauen + verworfen Basis'!D135*'Sauen + verworfen Basis'!B135</f>
        <v>0</v>
      </c>
      <c r="G405" s="18">
        <f>'Sauen + verworfen Basis'!B135</f>
        <v>0</v>
      </c>
      <c r="H405" s="6"/>
      <c r="I405" s="6"/>
      <c r="J405" s="6"/>
      <c r="K405" s="6"/>
      <c r="L405" s="8"/>
    </row>
    <row r="406" spans="4:12" ht="14.1" customHeight="1" x14ac:dyDescent="0.3">
      <c r="D406" s="27"/>
      <c r="E406" s="6">
        <f>'Sauen + verworfen Basis'!C136</f>
        <v>0</v>
      </c>
      <c r="F406" s="31">
        <f>'Sauen + verworfen Basis'!D136*'Sauen + verworfen Basis'!B136</f>
        <v>0</v>
      </c>
      <c r="G406" s="18">
        <f>'Sauen + verworfen Basis'!B136</f>
        <v>0</v>
      </c>
      <c r="H406" s="6"/>
      <c r="I406" s="6"/>
      <c r="J406" s="6"/>
      <c r="K406" s="6"/>
      <c r="L406" s="8"/>
    </row>
    <row r="407" spans="4:12" ht="14.1" customHeight="1" x14ac:dyDescent="0.3">
      <c r="D407" s="27"/>
      <c r="E407" s="6">
        <f>'Sauen + verworfen Basis'!C137</f>
        <v>0</v>
      </c>
      <c r="F407" s="31">
        <f>'Sauen + verworfen Basis'!D137*'Sauen + verworfen Basis'!B137</f>
        <v>0</v>
      </c>
      <c r="G407" s="18">
        <f>'Sauen + verworfen Basis'!B137</f>
        <v>0</v>
      </c>
      <c r="H407" s="6"/>
      <c r="I407" s="6"/>
      <c r="J407" s="6"/>
      <c r="K407" s="6"/>
      <c r="L407" s="8"/>
    </row>
    <row r="408" spans="4:12" ht="14.1" customHeight="1" x14ac:dyDescent="0.3">
      <c r="D408" s="27"/>
      <c r="E408" s="6">
        <f>'Sauen + verworfen Basis'!C138</f>
        <v>0</v>
      </c>
      <c r="F408" s="31">
        <f>'Sauen + verworfen Basis'!D138*'Sauen + verworfen Basis'!B138</f>
        <v>0</v>
      </c>
      <c r="G408" s="18">
        <f>'Sauen + verworfen Basis'!B138</f>
        <v>0</v>
      </c>
      <c r="H408" s="6"/>
      <c r="I408" s="6"/>
      <c r="J408" s="6"/>
      <c r="K408" s="6"/>
      <c r="L408" s="8"/>
    </row>
    <row r="409" spans="4:12" ht="14.1" customHeight="1" x14ac:dyDescent="0.3">
      <c r="D409" s="27"/>
      <c r="E409" s="6">
        <f>'Sauen + verworfen Basis'!C139</f>
        <v>0</v>
      </c>
      <c r="F409" s="31">
        <f>'Sauen + verworfen Basis'!D139*'Sauen + verworfen Basis'!B139</f>
        <v>0</v>
      </c>
      <c r="G409" s="18">
        <f>'Sauen + verworfen Basis'!B139</f>
        <v>0</v>
      </c>
      <c r="H409" s="6"/>
      <c r="I409" s="6"/>
      <c r="J409" s="6"/>
      <c r="K409" s="6"/>
      <c r="L409" s="8"/>
    </row>
    <row r="410" spans="4:12" ht="14.1" customHeight="1" x14ac:dyDescent="0.3">
      <c r="D410" s="27"/>
      <c r="E410" s="6">
        <f>'Sauen + verworfen Basis'!C140</f>
        <v>0</v>
      </c>
      <c r="F410" s="31">
        <f>'Sauen + verworfen Basis'!D140*'Sauen + verworfen Basis'!B140</f>
        <v>0</v>
      </c>
      <c r="G410" s="18">
        <f>'Sauen + verworfen Basis'!B140</f>
        <v>0</v>
      </c>
      <c r="H410" s="6"/>
      <c r="I410" s="6"/>
      <c r="J410" s="6"/>
      <c r="K410" s="6"/>
      <c r="L410" s="8"/>
    </row>
    <row r="411" spans="4:12" ht="14.1" customHeight="1" x14ac:dyDescent="0.3">
      <c r="D411" s="27"/>
      <c r="E411" s="6">
        <f>'Sauen + verworfen Basis'!C141</f>
        <v>0</v>
      </c>
      <c r="F411" s="31">
        <f>'Sauen + verworfen Basis'!D141*'Sauen + verworfen Basis'!B141</f>
        <v>0</v>
      </c>
      <c r="G411" s="18">
        <f>'Sauen + verworfen Basis'!B141</f>
        <v>0</v>
      </c>
      <c r="H411" s="6"/>
      <c r="I411" s="6"/>
      <c r="J411" s="6"/>
      <c r="K411" s="6"/>
      <c r="L411" s="8"/>
    </row>
    <row r="412" spans="4:12" ht="14.1" customHeight="1" x14ac:dyDescent="0.3">
      <c r="D412" s="27"/>
      <c r="E412" s="6">
        <f>'Sauen + verworfen Basis'!C142</f>
        <v>0</v>
      </c>
      <c r="F412" s="31">
        <f>'Sauen + verworfen Basis'!D142*'Sauen + verworfen Basis'!B142</f>
        <v>0</v>
      </c>
      <c r="G412" s="18">
        <f>'Sauen + verworfen Basis'!B142</f>
        <v>0</v>
      </c>
      <c r="H412" s="6"/>
      <c r="I412" s="6"/>
      <c r="J412" s="6"/>
      <c r="K412" s="6"/>
      <c r="L412" s="8"/>
    </row>
    <row r="413" spans="4:12" ht="14.1" customHeight="1" x14ac:dyDescent="0.3">
      <c r="D413" s="27"/>
      <c r="E413" s="6">
        <f>'Sauen + verworfen Basis'!C143</f>
        <v>0</v>
      </c>
      <c r="F413" s="31">
        <f>'Sauen + verworfen Basis'!D143*'Sauen + verworfen Basis'!B143</f>
        <v>0</v>
      </c>
      <c r="G413" s="18">
        <f>'Sauen + verworfen Basis'!B143</f>
        <v>0</v>
      </c>
      <c r="H413" s="6"/>
      <c r="I413" s="6"/>
      <c r="J413" s="6"/>
      <c r="K413" s="6"/>
      <c r="L413" s="8"/>
    </row>
    <row r="414" spans="4:12" ht="14.1" customHeight="1" thickBot="1" x14ac:dyDescent="0.35">
      <c r="D414" s="19" t="s">
        <v>143</v>
      </c>
      <c r="E414" s="20"/>
      <c r="F414" s="32">
        <f t="shared" ref="F414:G414" si="198">ROUND(SUM(F404:F413),2)</f>
        <v>0</v>
      </c>
      <c r="G414" s="21">
        <f t="shared" si="198"/>
        <v>0</v>
      </c>
      <c r="H414" s="6"/>
      <c r="I414" s="6"/>
      <c r="J414" s="6"/>
      <c r="K414" s="6"/>
      <c r="L414" s="8"/>
    </row>
    <row r="415" spans="4:12" ht="14.1" customHeight="1" thickBot="1" x14ac:dyDescent="0.35">
      <c r="D415" s="27"/>
      <c r="E415" s="6"/>
      <c r="F415" s="6"/>
      <c r="G415" s="6"/>
      <c r="H415" s="6"/>
      <c r="I415" s="6"/>
      <c r="J415" s="6"/>
      <c r="K415" s="6"/>
      <c r="L415" s="8"/>
    </row>
    <row r="416" spans="4:12" ht="14.1" customHeight="1" x14ac:dyDescent="0.3">
      <c r="D416" s="26"/>
      <c r="E416" s="7" t="s">
        <v>133</v>
      </c>
      <c r="F416" s="7" t="s">
        <v>136</v>
      </c>
      <c r="G416" s="24"/>
      <c r="H416" s="26"/>
      <c r="I416" s="7" t="s">
        <v>144</v>
      </c>
      <c r="J416" s="7" t="s">
        <v>136</v>
      </c>
      <c r="K416" s="22" t="s">
        <v>152</v>
      </c>
      <c r="L416" s="8"/>
    </row>
    <row r="417" spans="4:12" ht="14.1" customHeight="1" x14ac:dyDescent="0.3">
      <c r="D417" s="27"/>
      <c r="E417" s="6">
        <f t="shared" ref="E417:E425" si="199">IF(E404="sauen",F404,0)</f>
        <v>0</v>
      </c>
      <c r="F417" s="6">
        <f t="shared" ref="F417:F425" si="200">IF(E404="Sauen m",F404,0)</f>
        <v>0</v>
      </c>
      <c r="G417" s="8"/>
      <c r="H417" s="27"/>
      <c r="I417" s="6">
        <f t="shared" ref="I417:I425" si="201">IF(E404="sauen",G404,0)</f>
        <v>0</v>
      </c>
      <c r="J417" s="6">
        <f t="shared" ref="J417:J425" si="202">IF(E404="sauen m",G404,0)</f>
        <v>0</v>
      </c>
      <c r="K417" s="8">
        <f t="shared" ref="K417:K425" si="203">IF(E404="Schwein verworfen",G404,0)</f>
        <v>0</v>
      </c>
      <c r="L417" s="8"/>
    </row>
    <row r="418" spans="4:12" ht="14.1" customHeight="1" x14ac:dyDescent="0.3">
      <c r="D418" s="27"/>
      <c r="E418" s="6">
        <f t="shared" si="199"/>
        <v>0</v>
      </c>
      <c r="F418" s="6">
        <f t="shared" si="200"/>
        <v>0</v>
      </c>
      <c r="G418" s="8"/>
      <c r="H418" s="27"/>
      <c r="I418" s="6">
        <f t="shared" si="201"/>
        <v>0</v>
      </c>
      <c r="J418" s="6">
        <f t="shared" si="202"/>
        <v>0</v>
      </c>
      <c r="K418" s="8">
        <f t="shared" si="203"/>
        <v>0</v>
      </c>
      <c r="L418" s="8"/>
    </row>
    <row r="419" spans="4:12" ht="14.1" customHeight="1" x14ac:dyDescent="0.3">
      <c r="D419" s="27"/>
      <c r="E419" s="6">
        <f t="shared" si="199"/>
        <v>0</v>
      </c>
      <c r="F419" s="6">
        <f t="shared" si="200"/>
        <v>0</v>
      </c>
      <c r="G419" s="8"/>
      <c r="H419" s="27"/>
      <c r="I419" s="6">
        <f t="shared" si="201"/>
        <v>0</v>
      </c>
      <c r="J419" s="6">
        <f t="shared" si="202"/>
        <v>0</v>
      </c>
      <c r="K419" s="8">
        <f t="shared" si="203"/>
        <v>0</v>
      </c>
      <c r="L419" s="8"/>
    </row>
    <row r="420" spans="4:12" ht="14.1" customHeight="1" x14ac:dyDescent="0.3">
      <c r="D420" s="27"/>
      <c r="E420" s="6">
        <f t="shared" si="199"/>
        <v>0</v>
      </c>
      <c r="F420" s="6">
        <f t="shared" si="200"/>
        <v>0</v>
      </c>
      <c r="G420" s="8"/>
      <c r="H420" s="27"/>
      <c r="I420" s="6">
        <f t="shared" si="201"/>
        <v>0</v>
      </c>
      <c r="J420" s="6">
        <f t="shared" si="202"/>
        <v>0</v>
      </c>
      <c r="K420" s="8">
        <f t="shared" si="203"/>
        <v>0</v>
      </c>
      <c r="L420" s="8"/>
    </row>
    <row r="421" spans="4:12" ht="14.1" customHeight="1" x14ac:dyDescent="0.3">
      <c r="D421" s="27"/>
      <c r="E421" s="6">
        <f t="shared" si="199"/>
        <v>0</v>
      </c>
      <c r="F421" s="6">
        <f t="shared" si="200"/>
        <v>0</v>
      </c>
      <c r="G421" s="8"/>
      <c r="H421" s="27"/>
      <c r="I421" s="6">
        <f t="shared" si="201"/>
        <v>0</v>
      </c>
      <c r="J421" s="6">
        <f t="shared" si="202"/>
        <v>0</v>
      </c>
      <c r="K421" s="8">
        <f t="shared" si="203"/>
        <v>0</v>
      </c>
      <c r="L421" s="8"/>
    </row>
    <row r="422" spans="4:12" ht="14.1" customHeight="1" x14ac:dyDescent="0.3">
      <c r="D422" s="27"/>
      <c r="E422" s="6">
        <f t="shared" si="199"/>
        <v>0</v>
      </c>
      <c r="F422" s="6">
        <f t="shared" si="200"/>
        <v>0</v>
      </c>
      <c r="G422" s="8"/>
      <c r="H422" s="27"/>
      <c r="I422" s="6">
        <f t="shared" si="201"/>
        <v>0</v>
      </c>
      <c r="J422" s="6">
        <f t="shared" si="202"/>
        <v>0</v>
      </c>
      <c r="K422" s="8">
        <f t="shared" si="203"/>
        <v>0</v>
      </c>
      <c r="L422" s="8"/>
    </row>
    <row r="423" spans="4:12" ht="14.1" customHeight="1" x14ac:dyDescent="0.3">
      <c r="D423" s="27"/>
      <c r="E423" s="6">
        <f t="shared" si="199"/>
        <v>0</v>
      </c>
      <c r="F423" s="6">
        <f t="shared" si="200"/>
        <v>0</v>
      </c>
      <c r="G423" s="8"/>
      <c r="H423" s="27"/>
      <c r="I423" s="6">
        <f t="shared" si="201"/>
        <v>0</v>
      </c>
      <c r="J423" s="6">
        <f t="shared" si="202"/>
        <v>0</v>
      </c>
      <c r="K423" s="8">
        <f t="shared" si="203"/>
        <v>0</v>
      </c>
      <c r="L423" s="8"/>
    </row>
    <row r="424" spans="4:12" ht="14.1" customHeight="1" x14ac:dyDescent="0.3">
      <c r="D424" s="27"/>
      <c r="E424" s="6">
        <f t="shared" si="199"/>
        <v>0</v>
      </c>
      <c r="F424" s="6">
        <f t="shared" si="200"/>
        <v>0</v>
      </c>
      <c r="G424" s="8"/>
      <c r="H424" s="27"/>
      <c r="I424" s="6">
        <f t="shared" si="201"/>
        <v>0</v>
      </c>
      <c r="J424" s="6">
        <f t="shared" si="202"/>
        <v>0</v>
      </c>
      <c r="K424" s="8">
        <f t="shared" si="203"/>
        <v>0</v>
      </c>
      <c r="L424" s="8"/>
    </row>
    <row r="425" spans="4:12" ht="14.1" customHeight="1" x14ac:dyDescent="0.3">
      <c r="D425" s="27"/>
      <c r="E425" s="6">
        <f t="shared" si="199"/>
        <v>0</v>
      </c>
      <c r="F425" s="6">
        <f t="shared" si="200"/>
        <v>0</v>
      </c>
      <c r="G425" s="8"/>
      <c r="H425" s="27"/>
      <c r="I425" s="6">
        <f t="shared" si="201"/>
        <v>0</v>
      </c>
      <c r="J425" s="6">
        <f t="shared" si="202"/>
        <v>0</v>
      </c>
      <c r="K425" s="8">
        <f t="shared" si="203"/>
        <v>0</v>
      </c>
      <c r="L425" s="8"/>
    </row>
    <row r="426" spans="4:12" ht="14.1" customHeight="1" x14ac:dyDescent="0.3">
      <c r="D426" s="27"/>
      <c r="E426" s="6">
        <f t="shared" ref="E426" si="204">IF(E414="sauen",F414,0)</f>
        <v>0</v>
      </c>
      <c r="F426" s="6">
        <f t="shared" ref="F426" si="205">IF(E414="Sauen m",F414,0)</f>
        <v>0</v>
      </c>
      <c r="G426" s="8"/>
      <c r="H426" s="27"/>
      <c r="I426" s="6">
        <f t="shared" ref="I426" si="206">IF(E414="sauen",G414,0)</f>
        <v>0</v>
      </c>
      <c r="J426" s="6">
        <f t="shared" ref="J426" si="207">IF(E414="sauen m",G414,0)</f>
        <v>0</v>
      </c>
      <c r="K426" s="8">
        <f t="shared" ref="K426" si="208">IF(E414="Schwein verworfen",G414,0)</f>
        <v>0</v>
      </c>
      <c r="L426" s="8"/>
    </row>
    <row r="427" spans="4:12" ht="14.1" customHeight="1" x14ac:dyDescent="0.3">
      <c r="D427" s="15" t="s">
        <v>145</v>
      </c>
      <c r="E427" s="16">
        <f t="shared" ref="E427:F427" si="209">SUM(E417:E426)</f>
        <v>0</v>
      </c>
      <c r="F427" s="16">
        <f t="shared" si="209"/>
        <v>0</v>
      </c>
      <c r="G427" s="17"/>
      <c r="H427" s="27" t="s">
        <v>146</v>
      </c>
      <c r="I427" s="6">
        <f t="shared" ref="I427:K427" si="210">SUM(I417:I426)</f>
        <v>0</v>
      </c>
      <c r="J427" s="6">
        <f t="shared" si="210"/>
        <v>0</v>
      </c>
      <c r="K427" s="8">
        <f t="shared" si="210"/>
        <v>0</v>
      </c>
      <c r="L427" s="8"/>
    </row>
    <row r="428" spans="4:12" ht="14.1" customHeight="1" thickBot="1" x14ac:dyDescent="0.35">
      <c r="D428" s="28"/>
      <c r="E428" s="9">
        <f t="shared" ref="E428" si="211">SUM(E427:F427)</f>
        <v>0</v>
      </c>
      <c r="F428" s="9"/>
      <c r="G428" s="25"/>
      <c r="H428" s="28"/>
      <c r="I428" s="9">
        <f t="shared" ref="I428" si="212">SUM(I427:K427)</f>
        <v>0</v>
      </c>
      <c r="J428" s="9"/>
      <c r="K428" s="25"/>
      <c r="L428" s="8"/>
    </row>
    <row r="429" spans="4:12" ht="14.1" customHeight="1" x14ac:dyDescent="0.3">
      <c r="D429" s="27"/>
      <c r="E429" s="6"/>
      <c r="F429" s="6"/>
      <c r="G429" s="6"/>
      <c r="H429" s="6"/>
      <c r="I429" s="6"/>
      <c r="J429" s="6"/>
      <c r="K429" s="6"/>
      <c r="L429" s="8"/>
    </row>
    <row r="430" spans="4:12" ht="14.1" customHeight="1" x14ac:dyDescent="0.3">
      <c r="D430" s="27"/>
      <c r="E430" s="6"/>
      <c r="F430" s="6"/>
      <c r="G430" s="6"/>
      <c r="H430" s="6"/>
      <c r="I430" s="6"/>
      <c r="J430" s="6"/>
      <c r="K430" s="6"/>
      <c r="L430" s="8"/>
    </row>
    <row r="431" spans="4:12" ht="14.1" customHeight="1" thickBot="1" x14ac:dyDescent="0.35">
      <c r="D431" s="27"/>
      <c r="E431" s="6"/>
      <c r="F431" s="6"/>
      <c r="G431" s="6"/>
      <c r="H431" s="6"/>
      <c r="I431" s="6"/>
      <c r="J431" s="6"/>
      <c r="K431" s="6"/>
      <c r="L431" s="8"/>
    </row>
    <row r="432" spans="4:12" ht="90" customHeight="1" x14ac:dyDescent="0.3">
      <c r="D432" s="11" t="s">
        <v>153</v>
      </c>
      <c r="E432" s="14" t="s">
        <v>148</v>
      </c>
      <c r="F432" s="12" t="s">
        <v>149</v>
      </c>
      <c r="G432" s="6"/>
      <c r="H432" s="6"/>
      <c r="I432" s="6"/>
      <c r="J432" s="6"/>
      <c r="K432" s="6"/>
      <c r="L432" s="8"/>
    </row>
    <row r="433" spans="4:12" ht="14.1" customHeight="1" thickBot="1" x14ac:dyDescent="0.35">
      <c r="D433" s="13">
        <f t="shared" ref="D433" si="213">G414-I428</f>
        <v>0</v>
      </c>
      <c r="E433" s="10" t="e">
        <f t="shared" ref="E433" si="214">(F414-E428)/(G414-I428)</f>
        <v>#DIV/0!</v>
      </c>
      <c r="F433" s="25" t="e">
        <f t="shared" ref="F433" si="215">F414/G414</f>
        <v>#DIV/0!</v>
      </c>
      <c r="G433" s="9"/>
      <c r="H433" s="9"/>
      <c r="I433" s="9"/>
      <c r="J433" s="9"/>
      <c r="K433" s="9"/>
      <c r="L433" s="25"/>
    </row>
    <row r="434" spans="4:12" ht="14.1" customHeight="1" thickBot="1" x14ac:dyDescent="0.35">
      <c r="D434" s="36"/>
      <c r="E434" s="29"/>
      <c r="F434" s="29"/>
      <c r="G434" s="29"/>
      <c r="H434" s="29"/>
      <c r="I434" s="29"/>
      <c r="J434" s="29"/>
      <c r="K434" s="29"/>
      <c r="L434" s="23"/>
    </row>
    <row r="435" spans="4:12" ht="14.1" customHeight="1" thickBot="1" x14ac:dyDescent="0.35">
      <c r="D435" s="33" t="s">
        <v>206</v>
      </c>
      <c r="E435" s="34"/>
      <c r="F435" s="34"/>
      <c r="G435" s="34"/>
      <c r="H435" s="34"/>
      <c r="I435" s="34"/>
      <c r="J435" s="34"/>
      <c r="K435" s="34"/>
      <c r="L435" s="35"/>
    </row>
    <row r="436" spans="4:12" ht="14.1" customHeight="1" x14ac:dyDescent="0.3">
      <c r="D436" s="27"/>
      <c r="E436" s="6"/>
      <c r="F436" s="6" t="s">
        <v>142</v>
      </c>
      <c r="G436" s="8" t="s">
        <v>72</v>
      </c>
      <c r="H436" s="6"/>
      <c r="I436" s="6"/>
      <c r="J436" s="6"/>
      <c r="K436" s="6"/>
      <c r="L436" s="8"/>
    </row>
    <row r="437" spans="4:12" ht="14.1" customHeight="1" x14ac:dyDescent="0.3">
      <c r="D437" s="27"/>
      <c r="E437" s="6">
        <f>'Sauen + verworfen Basis'!C145</f>
        <v>0</v>
      </c>
      <c r="F437" s="31">
        <f>'Sauen + verworfen Basis'!D145*'Sauen + verworfen Basis'!B145</f>
        <v>0</v>
      </c>
      <c r="G437" s="18">
        <f>'Sauen + verworfen Basis'!B145</f>
        <v>0</v>
      </c>
      <c r="H437" s="6"/>
      <c r="I437" s="6"/>
      <c r="J437" s="6"/>
      <c r="K437" s="6"/>
      <c r="L437" s="8"/>
    </row>
    <row r="438" spans="4:12" ht="14.1" customHeight="1" x14ac:dyDescent="0.3">
      <c r="D438" s="27"/>
      <c r="E438" s="6">
        <f>'Sauen + verworfen Basis'!C146</f>
        <v>0</v>
      </c>
      <c r="F438" s="31">
        <f>'Sauen + verworfen Basis'!D146*'Sauen + verworfen Basis'!B146</f>
        <v>0</v>
      </c>
      <c r="G438" s="18">
        <f>'Sauen + verworfen Basis'!B146</f>
        <v>0</v>
      </c>
      <c r="H438" s="6"/>
      <c r="I438" s="6"/>
      <c r="J438" s="6"/>
      <c r="K438" s="6"/>
      <c r="L438" s="8"/>
    </row>
    <row r="439" spans="4:12" ht="14.1" customHeight="1" x14ac:dyDescent="0.3">
      <c r="D439" s="27"/>
      <c r="E439" s="6">
        <f>'Sauen + verworfen Basis'!C147</f>
        <v>0</v>
      </c>
      <c r="F439" s="31">
        <f>'Sauen + verworfen Basis'!D147*'Sauen + verworfen Basis'!B147</f>
        <v>0</v>
      </c>
      <c r="G439" s="18">
        <f>'Sauen + verworfen Basis'!B147</f>
        <v>0</v>
      </c>
      <c r="H439" s="6"/>
      <c r="I439" s="6"/>
      <c r="J439" s="6"/>
      <c r="K439" s="6"/>
      <c r="L439" s="8"/>
    </row>
    <row r="440" spans="4:12" ht="14.1" customHeight="1" x14ac:dyDescent="0.3">
      <c r="D440" s="27"/>
      <c r="E440" s="6">
        <f>'Sauen + verworfen Basis'!C148</f>
        <v>0</v>
      </c>
      <c r="F440" s="31">
        <f>'Sauen + verworfen Basis'!D148*'Sauen + verworfen Basis'!B148</f>
        <v>0</v>
      </c>
      <c r="G440" s="18">
        <f>'Sauen + verworfen Basis'!B148</f>
        <v>0</v>
      </c>
      <c r="H440" s="6"/>
      <c r="I440" s="6"/>
      <c r="J440" s="6"/>
      <c r="K440" s="6"/>
      <c r="L440" s="8"/>
    </row>
    <row r="441" spans="4:12" ht="14.1" customHeight="1" x14ac:dyDescent="0.3">
      <c r="D441" s="27"/>
      <c r="E441" s="6">
        <f>'Sauen + verworfen Basis'!C149</f>
        <v>0</v>
      </c>
      <c r="F441" s="31">
        <f>'Sauen + verworfen Basis'!D149*'Sauen + verworfen Basis'!B149</f>
        <v>0</v>
      </c>
      <c r="G441" s="18">
        <f>'Sauen + verworfen Basis'!B149</f>
        <v>0</v>
      </c>
      <c r="H441" s="6"/>
      <c r="I441" s="6"/>
      <c r="J441" s="6"/>
      <c r="K441" s="6"/>
      <c r="L441" s="8"/>
    </row>
    <row r="442" spans="4:12" ht="14.1" customHeight="1" x14ac:dyDescent="0.3">
      <c r="D442" s="27"/>
      <c r="E442" s="6">
        <f>'Sauen + verworfen Basis'!C150</f>
        <v>0</v>
      </c>
      <c r="F442" s="31">
        <f>'Sauen + verworfen Basis'!D150*'Sauen + verworfen Basis'!B150</f>
        <v>0</v>
      </c>
      <c r="G442" s="18">
        <f>'Sauen + verworfen Basis'!B150</f>
        <v>0</v>
      </c>
      <c r="H442" s="6"/>
      <c r="I442" s="6"/>
      <c r="J442" s="6"/>
      <c r="K442" s="6"/>
      <c r="L442" s="8"/>
    </row>
    <row r="443" spans="4:12" ht="14.1" customHeight="1" x14ac:dyDescent="0.3">
      <c r="D443" s="27"/>
      <c r="E443" s="6">
        <f>'Sauen + verworfen Basis'!C151</f>
        <v>0</v>
      </c>
      <c r="F443" s="31">
        <f>'Sauen + verworfen Basis'!D151*'Sauen + verworfen Basis'!B151</f>
        <v>0</v>
      </c>
      <c r="G443" s="18">
        <f>'Sauen + verworfen Basis'!B151</f>
        <v>0</v>
      </c>
      <c r="H443" s="6"/>
      <c r="I443" s="6"/>
      <c r="J443" s="6"/>
      <c r="K443" s="6"/>
      <c r="L443" s="8"/>
    </row>
    <row r="444" spans="4:12" ht="14.1" customHeight="1" x14ac:dyDescent="0.3">
      <c r="D444" s="27"/>
      <c r="E444" s="6">
        <f>'Sauen + verworfen Basis'!C152</f>
        <v>0</v>
      </c>
      <c r="F444" s="31">
        <f>'Sauen + verworfen Basis'!D152*'Sauen + verworfen Basis'!B152</f>
        <v>0</v>
      </c>
      <c r="G444" s="18">
        <f>'Sauen + verworfen Basis'!B152</f>
        <v>0</v>
      </c>
      <c r="H444" s="6"/>
      <c r="I444" s="6"/>
      <c r="J444" s="6"/>
      <c r="K444" s="6"/>
      <c r="L444" s="8"/>
    </row>
    <row r="445" spans="4:12" ht="14.1" customHeight="1" x14ac:dyDescent="0.3">
      <c r="D445" s="27"/>
      <c r="E445" s="6">
        <f>'Sauen + verworfen Basis'!C153</f>
        <v>0</v>
      </c>
      <c r="F445" s="31">
        <f>'Sauen + verworfen Basis'!D153*'Sauen + verworfen Basis'!B153</f>
        <v>0</v>
      </c>
      <c r="G445" s="18">
        <f>'Sauen + verworfen Basis'!B153</f>
        <v>0</v>
      </c>
      <c r="H445" s="6"/>
      <c r="I445" s="6"/>
      <c r="J445" s="6"/>
      <c r="K445" s="6"/>
      <c r="L445" s="8"/>
    </row>
    <row r="446" spans="4:12" ht="14.1" customHeight="1" x14ac:dyDescent="0.3">
      <c r="D446" s="27"/>
      <c r="E446" s="6">
        <f>'Sauen + verworfen Basis'!C154</f>
        <v>0</v>
      </c>
      <c r="F446" s="31">
        <f>'Sauen + verworfen Basis'!D154*'Sauen + verworfen Basis'!B154</f>
        <v>0</v>
      </c>
      <c r="G446" s="18">
        <f>'Sauen + verworfen Basis'!B154</f>
        <v>0</v>
      </c>
      <c r="H446" s="6"/>
      <c r="I446" s="6"/>
      <c r="J446" s="6"/>
      <c r="K446" s="6"/>
      <c r="L446" s="8"/>
    </row>
    <row r="447" spans="4:12" ht="14.1" customHeight="1" thickBot="1" x14ac:dyDescent="0.35">
      <c r="D447" s="19" t="s">
        <v>143</v>
      </c>
      <c r="E447" s="20"/>
      <c r="F447" s="32">
        <f t="shared" ref="F447:G447" si="216">ROUND(SUM(F437:F446),2)</f>
        <v>0</v>
      </c>
      <c r="G447" s="21">
        <f t="shared" si="216"/>
        <v>0</v>
      </c>
      <c r="H447" s="6"/>
      <c r="I447" s="6"/>
      <c r="J447" s="6"/>
      <c r="K447" s="6"/>
      <c r="L447" s="8"/>
    </row>
    <row r="448" spans="4:12" ht="14.1" customHeight="1" thickBot="1" x14ac:dyDescent="0.35">
      <c r="D448" s="27"/>
      <c r="E448" s="6"/>
      <c r="F448" s="6"/>
      <c r="G448" s="6"/>
      <c r="H448" s="6"/>
      <c r="I448" s="6"/>
      <c r="J448" s="6"/>
      <c r="K448" s="6"/>
      <c r="L448" s="8"/>
    </row>
    <row r="449" spans="4:12" ht="14.1" customHeight="1" x14ac:dyDescent="0.3">
      <c r="D449" s="26"/>
      <c r="E449" s="7" t="s">
        <v>133</v>
      </c>
      <c r="F449" s="7" t="s">
        <v>136</v>
      </c>
      <c r="G449" s="24"/>
      <c r="H449" s="26"/>
      <c r="I449" s="7" t="s">
        <v>144</v>
      </c>
      <c r="J449" s="7" t="s">
        <v>136</v>
      </c>
      <c r="K449" s="22" t="s">
        <v>152</v>
      </c>
      <c r="L449" s="8"/>
    </row>
    <row r="450" spans="4:12" ht="14.1" customHeight="1" x14ac:dyDescent="0.3">
      <c r="D450" s="27"/>
      <c r="E450" s="6">
        <f t="shared" ref="E450:E458" si="217">IF(E437="sauen",F437,0)</f>
        <v>0</v>
      </c>
      <c r="F450" s="6">
        <f t="shared" ref="F450:F458" si="218">IF(E437="Sauen m",F437,0)</f>
        <v>0</v>
      </c>
      <c r="G450" s="8"/>
      <c r="H450" s="27"/>
      <c r="I450" s="6">
        <f t="shared" ref="I450:I458" si="219">IF(E437="sauen",G437,0)</f>
        <v>0</v>
      </c>
      <c r="J450" s="6">
        <f t="shared" ref="J450:J458" si="220">IF(E437="sauen m",G437,0)</f>
        <v>0</v>
      </c>
      <c r="K450" s="8">
        <f t="shared" ref="K450:K458" si="221">IF(E437="Schwein verworfen",G437,0)</f>
        <v>0</v>
      </c>
      <c r="L450" s="8"/>
    </row>
    <row r="451" spans="4:12" ht="14.1" customHeight="1" x14ac:dyDescent="0.3">
      <c r="D451" s="27"/>
      <c r="E451" s="6">
        <f t="shared" si="217"/>
        <v>0</v>
      </c>
      <c r="F451" s="6">
        <f t="shared" si="218"/>
        <v>0</v>
      </c>
      <c r="G451" s="8"/>
      <c r="H451" s="27"/>
      <c r="I451" s="6">
        <f t="shared" si="219"/>
        <v>0</v>
      </c>
      <c r="J451" s="6">
        <f t="shared" si="220"/>
        <v>0</v>
      </c>
      <c r="K451" s="8">
        <f t="shared" si="221"/>
        <v>0</v>
      </c>
      <c r="L451" s="8"/>
    </row>
    <row r="452" spans="4:12" ht="14.1" customHeight="1" x14ac:dyDescent="0.3">
      <c r="D452" s="27"/>
      <c r="E452" s="6">
        <f t="shared" si="217"/>
        <v>0</v>
      </c>
      <c r="F452" s="6">
        <f t="shared" si="218"/>
        <v>0</v>
      </c>
      <c r="G452" s="8"/>
      <c r="H452" s="27"/>
      <c r="I452" s="6">
        <f t="shared" si="219"/>
        <v>0</v>
      </c>
      <c r="J452" s="6">
        <f t="shared" si="220"/>
        <v>0</v>
      </c>
      <c r="K452" s="8">
        <f t="shared" si="221"/>
        <v>0</v>
      </c>
      <c r="L452" s="8"/>
    </row>
    <row r="453" spans="4:12" ht="14.1" customHeight="1" x14ac:dyDescent="0.3">
      <c r="D453" s="27"/>
      <c r="E453" s="6">
        <f t="shared" si="217"/>
        <v>0</v>
      </c>
      <c r="F453" s="6">
        <f t="shared" si="218"/>
        <v>0</v>
      </c>
      <c r="G453" s="8"/>
      <c r="H453" s="27"/>
      <c r="I453" s="6">
        <f t="shared" si="219"/>
        <v>0</v>
      </c>
      <c r="J453" s="6">
        <f t="shared" si="220"/>
        <v>0</v>
      </c>
      <c r="K453" s="8">
        <f t="shared" si="221"/>
        <v>0</v>
      </c>
      <c r="L453" s="8"/>
    </row>
    <row r="454" spans="4:12" ht="14.1" customHeight="1" x14ac:dyDescent="0.3">
      <c r="D454" s="27"/>
      <c r="E454" s="6">
        <f t="shared" si="217"/>
        <v>0</v>
      </c>
      <c r="F454" s="6">
        <f t="shared" si="218"/>
        <v>0</v>
      </c>
      <c r="G454" s="8"/>
      <c r="H454" s="27"/>
      <c r="I454" s="6">
        <f t="shared" si="219"/>
        <v>0</v>
      </c>
      <c r="J454" s="6">
        <f t="shared" si="220"/>
        <v>0</v>
      </c>
      <c r="K454" s="8">
        <f t="shared" si="221"/>
        <v>0</v>
      </c>
      <c r="L454" s="8"/>
    </row>
    <row r="455" spans="4:12" ht="14.1" customHeight="1" x14ac:dyDescent="0.3">
      <c r="D455" s="27"/>
      <c r="E455" s="6">
        <f t="shared" si="217"/>
        <v>0</v>
      </c>
      <c r="F455" s="6">
        <f t="shared" si="218"/>
        <v>0</v>
      </c>
      <c r="G455" s="8"/>
      <c r="H455" s="27"/>
      <c r="I455" s="6">
        <f t="shared" si="219"/>
        <v>0</v>
      </c>
      <c r="J455" s="6">
        <f t="shared" si="220"/>
        <v>0</v>
      </c>
      <c r="K455" s="8">
        <f t="shared" si="221"/>
        <v>0</v>
      </c>
      <c r="L455" s="8"/>
    </row>
    <row r="456" spans="4:12" ht="14.1" customHeight="1" x14ac:dyDescent="0.3">
      <c r="D456" s="27"/>
      <c r="E456" s="6">
        <f t="shared" si="217"/>
        <v>0</v>
      </c>
      <c r="F456" s="6">
        <f t="shared" si="218"/>
        <v>0</v>
      </c>
      <c r="G456" s="8"/>
      <c r="H456" s="27"/>
      <c r="I456" s="6">
        <f t="shared" si="219"/>
        <v>0</v>
      </c>
      <c r="J456" s="6">
        <f t="shared" si="220"/>
        <v>0</v>
      </c>
      <c r="K456" s="8">
        <f t="shared" si="221"/>
        <v>0</v>
      </c>
      <c r="L456" s="8"/>
    </row>
    <row r="457" spans="4:12" ht="14.1" customHeight="1" x14ac:dyDescent="0.3">
      <c r="D457" s="27"/>
      <c r="E457" s="6">
        <f t="shared" si="217"/>
        <v>0</v>
      </c>
      <c r="F457" s="6">
        <f t="shared" si="218"/>
        <v>0</v>
      </c>
      <c r="G457" s="8"/>
      <c r="H457" s="27"/>
      <c r="I457" s="6">
        <f t="shared" si="219"/>
        <v>0</v>
      </c>
      <c r="J457" s="6">
        <f t="shared" si="220"/>
        <v>0</v>
      </c>
      <c r="K457" s="8">
        <f t="shared" si="221"/>
        <v>0</v>
      </c>
      <c r="L457" s="8"/>
    </row>
    <row r="458" spans="4:12" ht="14.1" customHeight="1" x14ac:dyDescent="0.3">
      <c r="D458" s="27"/>
      <c r="E458" s="6">
        <f t="shared" si="217"/>
        <v>0</v>
      </c>
      <c r="F458" s="6">
        <f t="shared" si="218"/>
        <v>0</v>
      </c>
      <c r="G458" s="8"/>
      <c r="H458" s="27"/>
      <c r="I458" s="6">
        <f t="shared" si="219"/>
        <v>0</v>
      </c>
      <c r="J458" s="6">
        <f t="shared" si="220"/>
        <v>0</v>
      </c>
      <c r="K458" s="8">
        <f t="shared" si="221"/>
        <v>0</v>
      </c>
      <c r="L458" s="8"/>
    </row>
    <row r="459" spans="4:12" ht="14.1" customHeight="1" x14ac:dyDescent="0.3">
      <c r="D459" s="27"/>
      <c r="E459" s="6">
        <f t="shared" ref="E459" si="222">IF(E447="sauen",F447,0)</f>
        <v>0</v>
      </c>
      <c r="F459" s="6">
        <f t="shared" ref="F459" si="223">IF(E447="Sauen m",F447,0)</f>
        <v>0</v>
      </c>
      <c r="G459" s="8"/>
      <c r="H459" s="27"/>
      <c r="I459" s="6">
        <f t="shared" ref="I459" si="224">IF(E447="sauen",G447,0)</f>
        <v>0</v>
      </c>
      <c r="J459" s="6">
        <f t="shared" ref="J459" si="225">IF(E447="sauen m",G447,0)</f>
        <v>0</v>
      </c>
      <c r="K459" s="8">
        <f t="shared" ref="K459" si="226">IF(E447="Schwein verworfen",G447,0)</f>
        <v>0</v>
      </c>
      <c r="L459" s="8"/>
    </row>
    <row r="460" spans="4:12" ht="14.1" customHeight="1" x14ac:dyDescent="0.3">
      <c r="D460" s="15" t="s">
        <v>145</v>
      </c>
      <c r="E460" s="16">
        <f t="shared" ref="E460:F460" si="227">SUM(E450:E459)</f>
        <v>0</v>
      </c>
      <c r="F460" s="16">
        <f t="shared" si="227"/>
        <v>0</v>
      </c>
      <c r="G460" s="17"/>
      <c r="H460" s="27" t="s">
        <v>146</v>
      </c>
      <c r="I460" s="6">
        <f t="shared" ref="I460:K460" si="228">SUM(I450:I459)</f>
        <v>0</v>
      </c>
      <c r="J460" s="6">
        <f t="shared" si="228"/>
        <v>0</v>
      </c>
      <c r="K460" s="8">
        <f t="shared" si="228"/>
        <v>0</v>
      </c>
      <c r="L460" s="8"/>
    </row>
    <row r="461" spans="4:12" ht="14.1" customHeight="1" thickBot="1" x14ac:dyDescent="0.35">
      <c r="D461" s="28"/>
      <c r="E461" s="9">
        <f t="shared" ref="E461" si="229">SUM(E460:F460)</f>
        <v>0</v>
      </c>
      <c r="F461" s="9"/>
      <c r="G461" s="25"/>
      <c r="H461" s="28"/>
      <c r="I461" s="9">
        <f t="shared" ref="I461" si="230">SUM(I460:K460)</f>
        <v>0</v>
      </c>
      <c r="J461" s="9"/>
      <c r="K461" s="25"/>
      <c r="L461" s="8"/>
    </row>
    <row r="462" spans="4:12" ht="14.1" customHeight="1" x14ac:dyDescent="0.3">
      <c r="D462" s="27"/>
      <c r="E462" s="6"/>
      <c r="F462" s="6"/>
      <c r="G462" s="6"/>
      <c r="H462" s="6"/>
      <c r="I462" s="6"/>
      <c r="J462" s="6"/>
      <c r="K462" s="6"/>
      <c r="L462" s="8"/>
    </row>
    <row r="463" spans="4:12" ht="14.1" customHeight="1" x14ac:dyDescent="0.3">
      <c r="D463" s="27"/>
      <c r="E463" s="6"/>
      <c r="F463" s="6"/>
      <c r="G463" s="6"/>
      <c r="H463" s="6"/>
      <c r="I463" s="6"/>
      <c r="J463" s="6"/>
      <c r="K463" s="6"/>
      <c r="L463" s="8"/>
    </row>
    <row r="464" spans="4:12" ht="14.1" customHeight="1" thickBot="1" x14ac:dyDescent="0.35">
      <c r="D464" s="27"/>
      <c r="E464" s="6"/>
      <c r="F464" s="6"/>
      <c r="G464" s="6"/>
      <c r="H464" s="6"/>
      <c r="I464" s="6"/>
      <c r="J464" s="6"/>
      <c r="K464" s="6"/>
      <c r="L464" s="8"/>
    </row>
    <row r="465" spans="4:12" ht="111" customHeight="1" x14ac:dyDescent="0.3">
      <c r="D465" s="11" t="s">
        <v>153</v>
      </c>
      <c r="E465" s="14" t="s">
        <v>148</v>
      </c>
      <c r="F465" s="12" t="s">
        <v>149</v>
      </c>
      <c r="G465" s="6"/>
      <c r="H465" s="6"/>
      <c r="I465" s="6"/>
      <c r="J465" s="6"/>
      <c r="K465" s="6"/>
      <c r="L465" s="8"/>
    </row>
    <row r="466" spans="4:12" ht="14.1" customHeight="1" thickBot="1" x14ac:dyDescent="0.35">
      <c r="D466" s="13">
        <f t="shared" ref="D466" si="231">G447-I461</f>
        <v>0</v>
      </c>
      <c r="E466" s="10" t="e">
        <f t="shared" ref="E466" si="232">(F447-E461)/(G447-I461)</f>
        <v>#DIV/0!</v>
      </c>
      <c r="F466" s="25" t="e">
        <f t="shared" ref="F466" si="233">F447/G447</f>
        <v>#DIV/0!</v>
      </c>
      <c r="G466" s="9"/>
      <c r="H466" s="9"/>
      <c r="I466" s="9"/>
      <c r="J466" s="9"/>
      <c r="K466" s="9"/>
      <c r="L466" s="25"/>
    </row>
    <row r="467" spans="4:12" ht="14.1" customHeight="1" thickBot="1" x14ac:dyDescent="0.35">
      <c r="D467" s="30"/>
      <c r="E467" s="2"/>
      <c r="F467" s="2"/>
      <c r="G467" s="2"/>
      <c r="H467" s="2"/>
      <c r="I467" s="2"/>
      <c r="J467" s="2"/>
      <c r="K467" s="2"/>
      <c r="L467" s="3"/>
    </row>
    <row r="468" spans="4:12" ht="14.1" customHeight="1" thickBot="1" x14ac:dyDescent="0.35">
      <c r="D468" s="33" t="s">
        <v>207</v>
      </c>
      <c r="E468" s="34"/>
      <c r="F468" s="34"/>
      <c r="G468" s="34"/>
      <c r="H468" s="34"/>
      <c r="I468" s="34"/>
      <c r="J468" s="34"/>
      <c r="K468" s="34"/>
      <c r="L468" s="35"/>
    </row>
    <row r="469" spans="4:12" ht="14.1" customHeight="1" x14ac:dyDescent="0.3">
      <c r="D469" s="27"/>
      <c r="E469" s="6"/>
      <c r="F469" s="6" t="s">
        <v>142</v>
      </c>
      <c r="G469" s="8" t="s">
        <v>72</v>
      </c>
      <c r="H469" s="6"/>
      <c r="I469" s="6"/>
      <c r="J469" s="6"/>
      <c r="K469" s="6"/>
      <c r="L469" s="8"/>
    </row>
    <row r="470" spans="4:12" ht="14.1" customHeight="1" x14ac:dyDescent="0.3">
      <c r="D470" s="27"/>
      <c r="E470" s="6">
        <f>'Sauen + verworfen Basis'!C156</f>
        <v>0</v>
      </c>
      <c r="F470" s="31">
        <f>'Sauen + verworfen Basis'!D156*'Sauen + verworfen Basis'!B156</f>
        <v>0</v>
      </c>
      <c r="G470" s="18">
        <f>'Sauen + verworfen Basis'!B156</f>
        <v>0</v>
      </c>
      <c r="H470" s="6"/>
      <c r="I470" s="6"/>
      <c r="J470" s="6"/>
      <c r="K470" s="6"/>
      <c r="L470" s="8"/>
    </row>
    <row r="471" spans="4:12" ht="14.1" customHeight="1" x14ac:dyDescent="0.3">
      <c r="D471" s="27"/>
      <c r="E471" s="6">
        <f>'Sauen + verworfen Basis'!C157</f>
        <v>0</v>
      </c>
      <c r="F471" s="31">
        <f>'Sauen + verworfen Basis'!D157*'Sauen + verworfen Basis'!B157</f>
        <v>0</v>
      </c>
      <c r="G471" s="18">
        <f>'Sauen + verworfen Basis'!B157</f>
        <v>0</v>
      </c>
      <c r="H471" s="6"/>
      <c r="I471" s="6"/>
      <c r="J471" s="6"/>
      <c r="K471" s="6"/>
      <c r="L471" s="8"/>
    </row>
    <row r="472" spans="4:12" ht="14.1" customHeight="1" x14ac:dyDescent="0.3">
      <c r="D472" s="27"/>
      <c r="E472" s="6">
        <f>'Sauen + verworfen Basis'!C158</f>
        <v>0</v>
      </c>
      <c r="F472" s="31">
        <f>'Sauen + verworfen Basis'!D158*'Sauen + verworfen Basis'!B158</f>
        <v>0</v>
      </c>
      <c r="G472" s="18">
        <f>'Sauen + verworfen Basis'!B158</f>
        <v>0</v>
      </c>
      <c r="H472" s="6"/>
      <c r="I472" s="6"/>
      <c r="J472" s="6"/>
      <c r="K472" s="6"/>
      <c r="L472" s="8"/>
    </row>
    <row r="473" spans="4:12" ht="14.1" customHeight="1" x14ac:dyDescent="0.3">
      <c r="D473" s="27"/>
      <c r="E473" s="6">
        <f>'Sauen + verworfen Basis'!C159</f>
        <v>0</v>
      </c>
      <c r="F473" s="31">
        <f>'Sauen + verworfen Basis'!D159*'Sauen + verworfen Basis'!B159</f>
        <v>0</v>
      </c>
      <c r="G473" s="18">
        <f>'Sauen + verworfen Basis'!B159</f>
        <v>0</v>
      </c>
      <c r="H473" s="6"/>
      <c r="I473" s="6"/>
      <c r="J473" s="6"/>
      <c r="K473" s="6"/>
      <c r="L473" s="8"/>
    </row>
    <row r="474" spans="4:12" ht="14.1" customHeight="1" x14ac:dyDescent="0.3">
      <c r="D474" s="27"/>
      <c r="E474" s="6">
        <f>'Sauen + verworfen Basis'!C160</f>
        <v>0</v>
      </c>
      <c r="F474" s="31">
        <f>'Sauen + verworfen Basis'!D160*'Sauen + verworfen Basis'!B160</f>
        <v>0</v>
      </c>
      <c r="G474" s="18">
        <f>'Sauen + verworfen Basis'!B160</f>
        <v>0</v>
      </c>
      <c r="H474" s="6"/>
      <c r="I474" s="6"/>
      <c r="J474" s="6"/>
      <c r="K474" s="6"/>
      <c r="L474" s="8"/>
    </row>
    <row r="475" spans="4:12" ht="14.1" customHeight="1" x14ac:dyDescent="0.3">
      <c r="D475" s="27"/>
      <c r="E475" s="6">
        <f>'Sauen + verworfen Basis'!C161</f>
        <v>0</v>
      </c>
      <c r="F475" s="31">
        <f>'Sauen + verworfen Basis'!D161*'Sauen + verworfen Basis'!B161</f>
        <v>0</v>
      </c>
      <c r="G475" s="18">
        <f>'Sauen + verworfen Basis'!B161</f>
        <v>0</v>
      </c>
      <c r="H475" s="6"/>
      <c r="I475" s="6"/>
      <c r="J475" s="6"/>
      <c r="K475" s="6"/>
      <c r="L475" s="8"/>
    </row>
    <row r="476" spans="4:12" ht="14.1" customHeight="1" x14ac:dyDescent="0.3">
      <c r="D476" s="27"/>
      <c r="E476" s="6">
        <f>'Sauen + verworfen Basis'!C162</f>
        <v>0</v>
      </c>
      <c r="F476" s="31">
        <f>'Sauen + verworfen Basis'!D162*'Sauen + verworfen Basis'!B162</f>
        <v>0</v>
      </c>
      <c r="G476" s="18">
        <f>'Sauen + verworfen Basis'!B162</f>
        <v>0</v>
      </c>
      <c r="H476" s="6"/>
      <c r="I476" s="6"/>
      <c r="J476" s="6"/>
      <c r="K476" s="6"/>
      <c r="L476" s="8"/>
    </row>
    <row r="477" spans="4:12" ht="14.1" customHeight="1" x14ac:dyDescent="0.3">
      <c r="D477" s="27"/>
      <c r="E477" s="6">
        <f>'Sauen + verworfen Basis'!C163</f>
        <v>0</v>
      </c>
      <c r="F477" s="31">
        <f>'Sauen + verworfen Basis'!D163*'Sauen + verworfen Basis'!B163</f>
        <v>0</v>
      </c>
      <c r="G477" s="18">
        <f>'Sauen + verworfen Basis'!B163</f>
        <v>0</v>
      </c>
      <c r="H477" s="6"/>
      <c r="I477" s="6"/>
      <c r="J477" s="6"/>
      <c r="K477" s="6"/>
      <c r="L477" s="8"/>
    </row>
    <row r="478" spans="4:12" ht="14.1" customHeight="1" x14ac:dyDescent="0.3">
      <c r="D478" s="27"/>
      <c r="E478" s="6">
        <f>'Sauen + verworfen Basis'!C164</f>
        <v>0</v>
      </c>
      <c r="F478" s="31">
        <f>'Sauen + verworfen Basis'!D164*'Sauen + verworfen Basis'!B164</f>
        <v>0</v>
      </c>
      <c r="G478" s="18">
        <f>'Sauen + verworfen Basis'!B164</f>
        <v>0</v>
      </c>
      <c r="H478" s="6"/>
      <c r="I478" s="6"/>
      <c r="J478" s="6"/>
      <c r="K478" s="6"/>
      <c r="L478" s="8"/>
    </row>
    <row r="479" spans="4:12" ht="14.1" customHeight="1" x14ac:dyDescent="0.3">
      <c r="D479" s="27"/>
      <c r="E479" s="6">
        <f>'Sauen + verworfen Basis'!C165</f>
        <v>0</v>
      </c>
      <c r="F479" s="31">
        <f>'Sauen + verworfen Basis'!D165*'Sauen + verworfen Basis'!B165</f>
        <v>0</v>
      </c>
      <c r="G479" s="18">
        <f>'Sauen + verworfen Basis'!B165</f>
        <v>0</v>
      </c>
      <c r="H479" s="6"/>
      <c r="I479" s="6"/>
      <c r="J479" s="6"/>
      <c r="K479" s="6"/>
      <c r="L479" s="8"/>
    </row>
    <row r="480" spans="4:12" ht="14.1" customHeight="1" thickBot="1" x14ac:dyDescent="0.35">
      <c r="D480" s="19" t="s">
        <v>143</v>
      </c>
      <c r="E480" s="20"/>
      <c r="F480" s="32">
        <f t="shared" ref="F480:G480" si="234">ROUND(SUM(F470:F479),2)</f>
        <v>0</v>
      </c>
      <c r="G480" s="21">
        <f t="shared" si="234"/>
        <v>0</v>
      </c>
      <c r="H480" s="6"/>
      <c r="I480" s="6"/>
      <c r="J480" s="6"/>
      <c r="K480" s="6"/>
      <c r="L480" s="8"/>
    </row>
    <row r="481" spans="4:12" ht="14.1" customHeight="1" thickBot="1" x14ac:dyDescent="0.35">
      <c r="D481" s="27"/>
      <c r="E481" s="6"/>
      <c r="F481" s="6"/>
      <c r="G481" s="6"/>
      <c r="H481" s="6"/>
      <c r="I481" s="6"/>
      <c r="J481" s="6"/>
      <c r="K481" s="6"/>
      <c r="L481" s="8"/>
    </row>
    <row r="482" spans="4:12" ht="14.1" customHeight="1" x14ac:dyDescent="0.3">
      <c r="D482" s="26"/>
      <c r="E482" s="7" t="s">
        <v>133</v>
      </c>
      <c r="F482" s="7" t="s">
        <v>136</v>
      </c>
      <c r="G482" s="24"/>
      <c r="H482" s="26"/>
      <c r="I482" s="7" t="s">
        <v>144</v>
      </c>
      <c r="J482" s="7" t="s">
        <v>136</v>
      </c>
      <c r="K482" s="22" t="s">
        <v>152</v>
      </c>
      <c r="L482" s="8"/>
    </row>
    <row r="483" spans="4:12" ht="14.1" customHeight="1" x14ac:dyDescent="0.3">
      <c r="D483" s="27"/>
      <c r="E483" s="6">
        <f t="shared" ref="E483:E491" si="235">IF(E470="sauen",F470,0)</f>
        <v>0</v>
      </c>
      <c r="F483" s="6">
        <f t="shared" ref="F483:F491" si="236">IF(E470="Sauen m",F470,0)</f>
        <v>0</v>
      </c>
      <c r="G483" s="8"/>
      <c r="H483" s="27"/>
      <c r="I483" s="6">
        <f t="shared" ref="I483:I491" si="237">IF(E470="sauen",G470,0)</f>
        <v>0</v>
      </c>
      <c r="J483" s="6">
        <f t="shared" ref="J483:J491" si="238">IF(E470="sauen m",G470,0)</f>
        <v>0</v>
      </c>
      <c r="K483" s="8">
        <f t="shared" ref="K483:K491" si="239">IF(E470="Schwein verworfen",G470,0)</f>
        <v>0</v>
      </c>
      <c r="L483" s="8"/>
    </row>
    <row r="484" spans="4:12" ht="14.1" customHeight="1" x14ac:dyDescent="0.3">
      <c r="D484" s="27"/>
      <c r="E484" s="6">
        <f t="shared" si="235"/>
        <v>0</v>
      </c>
      <c r="F484" s="6">
        <f t="shared" si="236"/>
        <v>0</v>
      </c>
      <c r="G484" s="8"/>
      <c r="H484" s="27"/>
      <c r="I484" s="6">
        <f t="shared" si="237"/>
        <v>0</v>
      </c>
      <c r="J484" s="6">
        <f t="shared" si="238"/>
        <v>0</v>
      </c>
      <c r="K484" s="8">
        <f t="shared" si="239"/>
        <v>0</v>
      </c>
      <c r="L484" s="8"/>
    </row>
    <row r="485" spans="4:12" ht="14.1" customHeight="1" x14ac:dyDescent="0.3">
      <c r="D485" s="27"/>
      <c r="E485" s="6">
        <f t="shared" si="235"/>
        <v>0</v>
      </c>
      <c r="F485" s="6">
        <f t="shared" si="236"/>
        <v>0</v>
      </c>
      <c r="G485" s="8"/>
      <c r="H485" s="27"/>
      <c r="I485" s="6">
        <f t="shared" si="237"/>
        <v>0</v>
      </c>
      <c r="J485" s="6">
        <f t="shared" si="238"/>
        <v>0</v>
      </c>
      <c r="K485" s="8">
        <f t="shared" si="239"/>
        <v>0</v>
      </c>
      <c r="L485" s="8"/>
    </row>
    <row r="486" spans="4:12" ht="14.1" customHeight="1" x14ac:dyDescent="0.3">
      <c r="D486" s="27"/>
      <c r="E486" s="6">
        <f t="shared" si="235"/>
        <v>0</v>
      </c>
      <c r="F486" s="6">
        <f t="shared" si="236"/>
        <v>0</v>
      </c>
      <c r="G486" s="8"/>
      <c r="H486" s="27"/>
      <c r="I486" s="6">
        <f t="shared" si="237"/>
        <v>0</v>
      </c>
      <c r="J486" s="6">
        <f t="shared" si="238"/>
        <v>0</v>
      </c>
      <c r="K486" s="8">
        <f t="shared" si="239"/>
        <v>0</v>
      </c>
      <c r="L486" s="8"/>
    </row>
    <row r="487" spans="4:12" ht="14.1" customHeight="1" x14ac:dyDescent="0.3">
      <c r="D487" s="27"/>
      <c r="E487" s="6">
        <f t="shared" si="235"/>
        <v>0</v>
      </c>
      <c r="F487" s="6">
        <f t="shared" si="236"/>
        <v>0</v>
      </c>
      <c r="G487" s="8"/>
      <c r="H487" s="27"/>
      <c r="I487" s="6">
        <f t="shared" si="237"/>
        <v>0</v>
      </c>
      <c r="J487" s="6">
        <f t="shared" si="238"/>
        <v>0</v>
      </c>
      <c r="K487" s="8">
        <f t="shared" si="239"/>
        <v>0</v>
      </c>
      <c r="L487" s="8"/>
    </row>
    <row r="488" spans="4:12" ht="14.1" customHeight="1" x14ac:dyDescent="0.3">
      <c r="D488" s="27"/>
      <c r="E488" s="6">
        <f t="shared" si="235"/>
        <v>0</v>
      </c>
      <c r="F488" s="6">
        <f t="shared" si="236"/>
        <v>0</v>
      </c>
      <c r="G488" s="8"/>
      <c r="H488" s="27"/>
      <c r="I488" s="6">
        <f t="shared" si="237"/>
        <v>0</v>
      </c>
      <c r="J488" s="6">
        <f t="shared" si="238"/>
        <v>0</v>
      </c>
      <c r="K488" s="8">
        <f t="shared" si="239"/>
        <v>0</v>
      </c>
      <c r="L488" s="8"/>
    </row>
    <row r="489" spans="4:12" ht="14.1" customHeight="1" x14ac:dyDescent="0.3">
      <c r="D489" s="27"/>
      <c r="E489" s="6">
        <f t="shared" si="235"/>
        <v>0</v>
      </c>
      <c r="F489" s="6">
        <f t="shared" si="236"/>
        <v>0</v>
      </c>
      <c r="G489" s="8"/>
      <c r="H489" s="27"/>
      <c r="I489" s="6">
        <f t="shared" si="237"/>
        <v>0</v>
      </c>
      <c r="J489" s="6">
        <f t="shared" si="238"/>
        <v>0</v>
      </c>
      <c r="K489" s="8">
        <f t="shared" si="239"/>
        <v>0</v>
      </c>
      <c r="L489" s="8"/>
    </row>
    <row r="490" spans="4:12" ht="14.1" customHeight="1" x14ac:dyDescent="0.3">
      <c r="D490" s="27"/>
      <c r="E490" s="6">
        <f t="shared" si="235"/>
        <v>0</v>
      </c>
      <c r="F490" s="6">
        <f t="shared" si="236"/>
        <v>0</v>
      </c>
      <c r="G490" s="8"/>
      <c r="H490" s="27"/>
      <c r="I490" s="6">
        <f t="shared" si="237"/>
        <v>0</v>
      </c>
      <c r="J490" s="6">
        <f t="shared" si="238"/>
        <v>0</v>
      </c>
      <c r="K490" s="8">
        <f t="shared" si="239"/>
        <v>0</v>
      </c>
      <c r="L490" s="8"/>
    </row>
    <row r="491" spans="4:12" ht="14.1" customHeight="1" x14ac:dyDescent="0.3">
      <c r="D491" s="27"/>
      <c r="E491" s="6">
        <f t="shared" si="235"/>
        <v>0</v>
      </c>
      <c r="F491" s="6">
        <f t="shared" si="236"/>
        <v>0</v>
      </c>
      <c r="G491" s="8"/>
      <c r="H491" s="27"/>
      <c r="I491" s="6">
        <f t="shared" si="237"/>
        <v>0</v>
      </c>
      <c r="J491" s="6">
        <f t="shared" si="238"/>
        <v>0</v>
      </c>
      <c r="K491" s="8">
        <f t="shared" si="239"/>
        <v>0</v>
      </c>
      <c r="L491" s="8"/>
    </row>
    <row r="492" spans="4:12" ht="14.1" customHeight="1" x14ac:dyDescent="0.3">
      <c r="D492" s="27"/>
      <c r="E492" s="6">
        <f t="shared" ref="E492" si="240">IF(E480="sauen",F480,0)</f>
        <v>0</v>
      </c>
      <c r="F492" s="6">
        <f t="shared" ref="F492" si="241">IF(E480="Sauen m",F480,0)</f>
        <v>0</v>
      </c>
      <c r="G492" s="8"/>
      <c r="H492" s="27"/>
      <c r="I492" s="6">
        <f t="shared" ref="I492" si="242">IF(E480="sauen",G480,0)</f>
        <v>0</v>
      </c>
      <c r="J492" s="6">
        <f t="shared" ref="J492" si="243">IF(E480="sauen m",G480,0)</f>
        <v>0</v>
      </c>
      <c r="K492" s="8">
        <f t="shared" ref="K492" si="244">IF(E480="Schwein verworfen",G480,0)</f>
        <v>0</v>
      </c>
      <c r="L492" s="8"/>
    </row>
    <row r="493" spans="4:12" ht="14.1" customHeight="1" x14ac:dyDescent="0.3">
      <c r="D493" s="15" t="s">
        <v>145</v>
      </c>
      <c r="E493" s="16">
        <f t="shared" ref="E493" si="245">SUM(E483:E492)</f>
        <v>0</v>
      </c>
      <c r="F493" s="16">
        <f t="shared" ref="F493" si="246">SUM(F483:F492)</f>
        <v>0</v>
      </c>
      <c r="G493" s="17"/>
      <c r="H493" s="27" t="s">
        <v>146</v>
      </c>
      <c r="I493" s="6">
        <f t="shared" ref="I493" si="247">SUM(I483:I492)</f>
        <v>0</v>
      </c>
      <c r="J493" s="6">
        <f t="shared" ref="J493" si="248">SUM(J483:J492)</f>
        <v>0</v>
      </c>
      <c r="K493" s="8">
        <f t="shared" ref="K493" si="249">SUM(K483:K492)</f>
        <v>0</v>
      </c>
      <c r="L493" s="8"/>
    </row>
    <row r="494" spans="4:12" ht="14.1" customHeight="1" thickBot="1" x14ac:dyDescent="0.35">
      <c r="D494" s="28"/>
      <c r="E494" s="9">
        <f t="shared" ref="E494" si="250">SUM(E493:F493)</f>
        <v>0</v>
      </c>
      <c r="F494" s="9"/>
      <c r="G494" s="25"/>
      <c r="H494" s="28"/>
      <c r="I494" s="9">
        <f t="shared" ref="I494" si="251">SUM(I493:K493)</f>
        <v>0</v>
      </c>
      <c r="J494" s="9"/>
      <c r="K494" s="25"/>
      <c r="L494" s="8"/>
    </row>
    <row r="495" spans="4:12" ht="14.1" customHeight="1" x14ac:dyDescent="0.3">
      <c r="D495" s="27"/>
      <c r="E495" s="6"/>
      <c r="F495" s="6"/>
      <c r="G495" s="6"/>
      <c r="H495" s="6"/>
      <c r="I495" s="6"/>
      <c r="J495" s="6"/>
      <c r="K495" s="6"/>
      <c r="L495" s="8"/>
    </row>
    <row r="496" spans="4:12" ht="14.1" customHeight="1" x14ac:dyDescent="0.3">
      <c r="D496" s="27"/>
      <c r="E496" s="6"/>
      <c r="F496" s="6"/>
      <c r="G496" s="6"/>
      <c r="H496" s="6"/>
      <c r="I496" s="6"/>
      <c r="J496" s="6"/>
      <c r="K496" s="6"/>
      <c r="L496" s="8"/>
    </row>
    <row r="497" spans="4:12" ht="14.1" customHeight="1" thickBot="1" x14ac:dyDescent="0.35">
      <c r="D497" s="27"/>
      <c r="E497" s="6"/>
      <c r="F497" s="6"/>
      <c r="G497" s="6"/>
      <c r="H497" s="6"/>
      <c r="I497" s="6"/>
      <c r="J497" s="6"/>
      <c r="K497" s="6"/>
      <c r="L497" s="8"/>
    </row>
    <row r="498" spans="4:12" ht="111" customHeight="1" x14ac:dyDescent="0.3">
      <c r="D498" s="11" t="s">
        <v>153</v>
      </c>
      <c r="E498" s="14" t="s">
        <v>148</v>
      </c>
      <c r="F498" s="12" t="s">
        <v>149</v>
      </c>
      <c r="G498" s="6"/>
      <c r="H498" s="6"/>
      <c r="I498" s="6"/>
      <c r="J498" s="6"/>
      <c r="K498" s="6"/>
      <c r="L498" s="8"/>
    </row>
    <row r="499" spans="4:12" ht="14.1" customHeight="1" thickBot="1" x14ac:dyDescent="0.35">
      <c r="D499" s="13">
        <f t="shared" ref="D499" si="252">G480-I494</f>
        <v>0</v>
      </c>
      <c r="E499" s="10" t="e">
        <f t="shared" ref="E499" si="253">(F480-E494)/(G480-I494)</f>
        <v>#DIV/0!</v>
      </c>
      <c r="F499" s="25" t="e">
        <f t="shared" ref="F499" si="254">F480/G480</f>
        <v>#DIV/0!</v>
      </c>
      <c r="G499" s="9"/>
      <c r="H499" s="9"/>
      <c r="I499" s="9"/>
      <c r="J499" s="9"/>
      <c r="K499" s="9"/>
      <c r="L499" s="25"/>
    </row>
    <row r="500" spans="4:12" ht="14.1" customHeight="1" thickBot="1" x14ac:dyDescent="0.35">
      <c r="D500" s="36"/>
      <c r="E500" s="29"/>
      <c r="F500" s="29"/>
      <c r="G500" s="29"/>
      <c r="H500" s="29"/>
      <c r="I500" s="29"/>
      <c r="J500" s="29"/>
      <c r="K500" s="29"/>
      <c r="L500" s="23"/>
    </row>
    <row r="501" spans="4:12" ht="14.1" customHeight="1" thickBot="1" x14ac:dyDescent="0.35">
      <c r="D501" s="1"/>
      <c r="E501" s="1"/>
      <c r="F501" s="1"/>
      <c r="G501" s="1"/>
      <c r="H501" s="1"/>
      <c r="I501" s="1"/>
      <c r="J501" s="1"/>
      <c r="K501" s="1"/>
      <c r="L501" s="1"/>
    </row>
    <row r="502" spans="4:12" ht="14.1" customHeight="1" thickBot="1" x14ac:dyDescent="0.35">
      <c r="D502" s="33" t="s">
        <v>208</v>
      </c>
      <c r="E502" s="34"/>
      <c r="F502" s="34"/>
      <c r="G502" s="34"/>
      <c r="H502" s="34"/>
      <c r="I502" s="34"/>
      <c r="J502" s="34"/>
      <c r="K502" s="34"/>
      <c r="L502" s="35"/>
    </row>
    <row r="503" spans="4:12" ht="14.1" customHeight="1" x14ac:dyDescent="0.3">
      <c r="D503" s="27"/>
      <c r="E503" s="6"/>
      <c r="F503" s="6" t="s">
        <v>142</v>
      </c>
      <c r="G503" s="8" t="s">
        <v>72</v>
      </c>
      <c r="H503" s="6"/>
      <c r="I503" s="6"/>
      <c r="J503" s="6"/>
      <c r="K503" s="6"/>
      <c r="L503" s="8"/>
    </row>
    <row r="504" spans="4:12" ht="14.1" customHeight="1" x14ac:dyDescent="0.3">
      <c r="D504" s="27"/>
      <c r="E504" s="6">
        <f>'Sauen + verworfen Basis'!C167</f>
        <v>0</v>
      </c>
      <c r="F504" s="31">
        <f>'Sauen + verworfen Basis'!D167*'Sauen + verworfen Basis'!B167</f>
        <v>0</v>
      </c>
      <c r="G504" s="18">
        <f>'Sauen + verworfen Basis'!B167</f>
        <v>0</v>
      </c>
      <c r="H504" s="6"/>
      <c r="I504" s="6"/>
      <c r="J504" s="6"/>
      <c r="K504" s="6"/>
      <c r="L504" s="8"/>
    </row>
    <row r="505" spans="4:12" ht="14.1" customHeight="1" x14ac:dyDescent="0.3">
      <c r="D505" s="27"/>
      <c r="E505" s="6">
        <f>'Sauen + verworfen Basis'!C168</f>
        <v>0</v>
      </c>
      <c r="F505" s="31">
        <f>'Sauen + verworfen Basis'!D168*'Sauen + verworfen Basis'!B168</f>
        <v>0</v>
      </c>
      <c r="G505" s="18">
        <f>'Sauen + verworfen Basis'!B168</f>
        <v>0</v>
      </c>
      <c r="H505" s="6"/>
      <c r="I505" s="6"/>
      <c r="J505" s="6"/>
      <c r="K505" s="6"/>
      <c r="L505" s="8"/>
    </row>
    <row r="506" spans="4:12" ht="14.1" customHeight="1" x14ac:dyDescent="0.3">
      <c r="D506" s="27"/>
      <c r="E506" s="6">
        <f>'Sauen + verworfen Basis'!C169</f>
        <v>0</v>
      </c>
      <c r="F506" s="31">
        <f>'Sauen + verworfen Basis'!D169*'Sauen + verworfen Basis'!B169</f>
        <v>0</v>
      </c>
      <c r="G506" s="18">
        <f>'Sauen + verworfen Basis'!B169</f>
        <v>0</v>
      </c>
      <c r="H506" s="6"/>
      <c r="I506" s="6"/>
      <c r="J506" s="6"/>
      <c r="K506" s="6"/>
      <c r="L506" s="8"/>
    </row>
    <row r="507" spans="4:12" ht="14.1" customHeight="1" x14ac:dyDescent="0.3">
      <c r="D507" s="27"/>
      <c r="E507" s="6">
        <f>'Sauen + verworfen Basis'!C170</f>
        <v>0</v>
      </c>
      <c r="F507" s="31">
        <f>'Sauen + verworfen Basis'!D170*'Sauen + verworfen Basis'!B170</f>
        <v>0</v>
      </c>
      <c r="G507" s="18">
        <f>'Sauen + verworfen Basis'!B170</f>
        <v>0</v>
      </c>
      <c r="H507" s="6"/>
      <c r="I507" s="6"/>
      <c r="J507" s="6"/>
      <c r="K507" s="6"/>
      <c r="L507" s="8"/>
    </row>
    <row r="508" spans="4:12" ht="14.1" customHeight="1" x14ac:dyDescent="0.3">
      <c r="D508" s="27"/>
      <c r="E508" s="6">
        <f>'Sauen + verworfen Basis'!C171</f>
        <v>0</v>
      </c>
      <c r="F508" s="31">
        <f>'Sauen + verworfen Basis'!D171*'Sauen + verworfen Basis'!B171</f>
        <v>0</v>
      </c>
      <c r="G508" s="18">
        <f>'Sauen + verworfen Basis'!B171</f>
        <v>0</v>
      </c>
      <c r="H508" s="6"/>
      <c r="I508" s="6"/>
      <c r="J508" s="6"/>
      <c r="K508" s="6"/>
      <c r="L508" s="8"/>
    </row>
    <row r="509" spans="4:12" ht="14.1" customHeight="1" x14ac:dyDescent="0.3">
      <c r="D509" s="27"/>
      <c r="E509" s="6">
        <f>'Sauen + verworfen Basis'!C172</f>
        <v>0</v>
      </c>
      <c r="F509" s="31">
        <f>'Sauen + verworfen Basis'!D172*'Sauen + verworfen Basis'!B172</f>
        <v>0</v>
      </c>
      <c r="G509" s="18">
        <f>'Sauen + verworfen Basis'!B172</f>
        <v>0</v>
      </c>
      <c r="H509" s="6"/>
      <c r="I509" s="6"/>
      <c r="J509" s="6"/>
      <c r="K509" s="6"/>
      <c r="L509" s="8"/>
    </row>
    <row r="510" spans="4:12" ht="14.1" customHeight="1" x14ac:dyDescent="0.3">
      <c r="D510" s="27"/>
      <c r="E510" s="6">
        <f>'Sauen + verworfen Basis'!C173</f>
        <v>0</v>
      </c>
      <c r="F510" s="31">
        <f>'Sauen + verworfen Basis'!D173*'Sauen + verworfen Basis'!B173</f>
        <v>0</v>
      </c>
      <c r="G510" s="18">
        <f>'Sauen + verworfen Basis'!B173</f>
        <v>0</v>
      </c>
      <c r="H510" s="6"/>
      <c r="I510" s="6"/>
      <c r="J510" s="6"/>
      <c r="K510" s="6"/>
      <c r="L510" s="8"/>
    </row>
    <row r="511" spans="4:12" ht="14.1" customHeight="1" x14ac:dyDescent="0.3">
      <c r="D511" s="27"/>
      <c r="E511" s="6">
        <f>'Sauen + verworfen Basis'!C174</f>
        <v>0</v>
      </c>
      <c r="F511" s="31">
        <f>'Sauen + verworfen Basis'!D174*'Sauen + verworfen Basis'!B174</f>
        <v>0</v>
      </c>
      <c r="G511" s="18">
        <f>'Sauen + verworfen Basis'!B174</f>
        <v>0</v>
      </c>
      <c r="H511" s="6"/>
      <c r="I511" s="6"/>
      <c r="J511" s="6"/>
      <c r="K511" s="6"/>
      <c r="L511" s="8"/>
    </row>
    <row r="512" spans="4:12" ht="14.1" customHeight="1" x14ac:dyDescent="0.3">
      <c r="D512" s="27"/>
      <c r="E512" s="6">
        <f>'Sauen + verworfen Basis'!C175</f>
        <v>0</v>
      </c>
      <c r="F512" s="31">
        <f>'Sauen + verworfen Basis'!D175*'Sauen + verworfen Basis'!B175</f>
        <v>0</v>
      </c>
      <c r="G512" s="18">
        <f>'Sauen + verworfen Basis'!B175</f>
        <v>0</v>
      </c>
      <c r="H512" s="6"/>
      <c r="I512" s="6"/>
      <c r="J512" s="6"/>
      <c r="K512" s="6"/>
      <c r="L512" s="8"/>
    </row>
    <row r="513" spans="4:12" ht="14.1" customHeight="1" x14ac:dyDescent="0.3">
      <c r="D513" s="27"/>
      <c r="E513" s="6">
        <f>'Sauen + verworfen Basis'!C176</f>
        <v>0</v>
      </c>
      <c r="F513" s="31">
        <f>'Sauen + verworfen Basis'!D176*'Sauen + verworfen Basis'!B176</f>
        <v>0</v>
      </c>
      <c r="G513" s="18">
        <f>'Sauen + verworfen Basis'!B176</f>
        <v>0</v>
      </c>
      <c r="H513" s="6"/>
      <c r="I513" s="6"/>
      <c r="J513" s="6"/>
      <c r="K513" s="6"/>
      <c r="L513" s="8"/>
    </row>
    <row r="514" spans="4:12" ht="14.1" customHeight="1" thickBot="1" x14ac:dyDescent="0.35">
      <c r="D514" s="19" t="s">
        <v>143</v>
      </c>
      <c r="E514" s="20"/>
      <c r="F514" s="32">
        <f t="shared" ref="F514:G514" si="255">ROUND(SUM(F504:F513),2)</f>
        <v>0</v>
      </c>
      <c r="G514" s="21">
        <f t="shared" si="255"/>
        <v>0</v>
      </c>
      <c r="H514" s="6"/>
      <c r="I514" s="6"/>
      <c r="J514" s="6"/>
      <c r="K514" s="6"/>
      <c r="L514" s="8"/>
    </row>
    <row r="515" spans="4:12" ht="14.1" customHeight="1" thickBot="1" x14ac:dyDescent="0.35">
      <c r="D515" s="27"/>
      <c r="E515" s="6"/>
      <c r="F515" s="6"/>
      <c r="G515" s="6"/>
      <c r="H515" s="6"/>
      <c r="I515" s="6"/>
      <c r="J515" s="6"/>
      <c r="K515" s="6"/>
      <c r="L515" s="8"/>
    </row>
    <row r="516" spans="4:12" ht="14.1" customHeight="1" x14ac:dyDescent="0.3">
      <c r="D516" s="26"/>
      <c r="E516" s="7" t="s">
        <v>133</v>
      </c>
      <c r="F516" s="7" t="s">
        <v>136</v>
      </c>
      <c r="G516" s="24"/>
      <c r="H516" s="26"/>
      <c r="I516" s="7" t="s">
        <v>144</v>
      </c>
      <c r="J516" s="7" t="s">
        <v>136</v>
      </c>
      <c r="K516" s="22" t="s">
        <v>152</v>
      </c>
      <c r="L516" s="8"/>
    </row>
    <row r="517" spans="4:12" ht="14.1" customHeight="1" x14ac:dyDescent="0.3">
      <c r="D517" s="27"/>
      <c r="E517" s="6">
        <f t="shared" ref="E517:E525" si="256">IF(E504="sauen",F504,0)</f>
        <v>0</v>
      </c>
      <c r="F517" s="6">
        <f t="shared" ref="F517:F525" si="257">IF(E504="Sauen m",F504,0)</f>
        <v>0</v>
      </c>
      <c r="G517" s="8"/>
      <c r="H517" s="27"/>
      <c r="I517" s="6">
        <f t="shared" ref="I517:I525" si="258">IF(E504="sauen",G504,0)</f>
        <v>0</v>
      </c>
      <c r="J517" s="6">
        <f t="shared" ref="J517:J525" si="259">IF(E504="sauen m",G504,0)</f>
        <v>0</v>
      </c>
      <c r="K517" s="8">
        <f t="shared" ref="K517:K525" si="260">IF(E504="Schwein verworfen",G504,0)</f>
        <v>0</v>
      </c>
      <c r="L517" s="8"/>
    </row>
    <row r="518" spans="4:12" ht="14.1" customHeight="1" x14ac:dyDescent="0.3">
      <c r="D518" s="27"/>
      <c r="E518" s="6">
        <f t="shared" si="256"/>
        <v>0</v>
      </c>
      <c r="F518" s="6">
        <f t="shared" si="257"/>
        <v>0</v>
      </c>
      <c r="G518" s="8"/>
      <c r="H518" s="27"/>
      <c r="I518" s="6">
        <f t="shared" si="258"/>
        <v>0</v>
      </c>
      <c r="J518" s="6">
        <f t="shared" si="259"/>
        <v>0</v>
      </c>
      <c r="K518" s="8">
        <f t="shared" si="260"/>
        <v>0</v>
      </c>
      <c r="L518" s="8"/>
    </row>
    <row r="519" spans="4:12" ht="14.1" customHeight="1" x14ac:dyDescent="0.3">
      <c r="D519" s="27"/>
      <c r="E519" s="6">
        <f t="shared" si="256"/>
        <v>0</v>
      </c>
      <c r="F519" s="6">
        <f t="shared" si="257"/>
        <v>0</v>
      </c>
      <c r="G519" s="8"/>
      <c r="H519" s="27"/>
      <c r="I519" s="6">
        <f t="shared" si="258"/>
        <v>0</v>
      </c>
      <c r="J519" s="6">
        <f t="shared" si="259"/>
        <v>0</v>
      </c>
      <c r="K519" s="8">
        <f t="shared" si="260"/>
        <v>0</v>
      </c>
      <c r="L519" s="8"/>
    </row>
    <row r="520" spans="4:12" ht="14.1" customHeight="1" x14ac:dyDescent="0.3">
      <c r="D520" s="27"/>
      <c r="E520" s="6">
        <f t="shared" si="256"/>
        <v>0</v>
      </c>
      <c r="F520" s="6">
        <f t="shared" si="257"/>
        <v>0</v>
      </c>
      <c r="G520" s="8"/>
      <c r="H520" s="27"/>
      <c r="I520" s="6">
        <f t="shared" si="258"/>
        <v>0</v>
      </c>
      <c r="J520" s="6">
        <f t="shared" si="259"/>
        <v>0</v>
      </c>
      <c r="K520" s="8">
        <f t="shared" si="260"/>
        <v>0</v>
      </c>
      <c r="L520" s="8"/>
    </row>
    <row r="521" spans="4:12" ht="14.1" customHeight="1" x14ac:dyDescent="0.3">
      <c r="D521" s="27"/>
      <c r="E521" s="6">
        <f t="shared" si="256"/>
        <v>0</v>
      </c>
      <c r="F521" s="6">
        <f t="shared" si="257"/>
        <v>0</v>
      </c>
      <c r="G521" s="8"/>
      <c r="H521" s="27"/>
      <c r="I521" s="6">
        <f t="shared" si="258"/>
        <v>0</v>
      </c>
      <c r="J521" s="6">
        <f t="shared" si="259"/>
        <v>0</v>
      </c>
      <c r="K521" s="8">
        <f t="shared" si="260"/>
        <v>0</v>
      </c>
      <c r="L521" s="8"/>
    </row>
    <row r="522" spans="4:12" ht="14.1" customHeight="1" x14ac:dyDescent="0.3">
      <c r="D522" s="27"/>
      <c r="E522" s="6">
        <f t="shared" si="256"/>
        <v>0</v>
      </c>
      <c r="F522" s="6">
        <f t="shared" si="257"/>
        <v>0</v>
      </c>
      <c r="G522" s="8"/>
      <c r="H522" s="27"/>
      <c r="I522" s="6">
        <f t="shared" si="258"/>
        <v>0</v>
      </c>
      <c r="J522" s="6">
        <f t="shared" si="259"/>
        <v>0</v>
      </c>
      <c r="K522" s="8">
        <f t="shared" si="260"/>
        <v>0</v>
      </c>
      <c r="L522" s="8"/>
    </row>
    <row r="523" spans="4:12" ht="14.1" customHeight="1" x14ac:dyDescent="0.3">
      <c r="D523" s="27"/>
      <c r="E523" s="6">
        <f t="shared" si="256"/>
        <v>0</v>
      </c>
      <c r="F523" s="6">
        <f t="shared" si="257"/>
        <v>0</v>
      </c>
      <c r="G523" s="8"/>
      <c r="H523" s="27"/>
      <c r="I523" s="6">
        <f t="shared" si="258"/>
        <v>0</v>
      </c>
      <c r="J523" s="6">
        <f t="shared" si="259"/>
        <v>0</v>
      </c>
      <c r="K523" s="8">
        <f t="shared" si="260"/>
        <v>0</v>
      </c>
      <c r="L523" s="8"/>
    </row>
    <row r="524" spans="4:12" ht="14.1" customHeight="1" x14ac:dyDescent="0.3">
      <c r="D524" s="27"/>
      <c r="E524" s="6">
        <f t="shared" si="256"/>
        <v>0</v>
      </c>
      <c r="F524" s="6">
        <f t="shared" si="257"/>
        <v>0</v>
      </c>
      <c r="G524" s="8"/>
      <c r="H524" s="27"/>
      <c r="I524" s="6">
        <f t="shared" si="258"/>
        <v>0</v>
      </c>
      <c r="J524" s="6">
        <f t="shared" si="259"/>
        <v>0</v>
      </c>
      <c r="K524" s="8">
        <f t="shared" si="260"/>
        <v>0</v>
      </c>
      <c r="L524" s="8"/>
    </row>
    <row r="525" spans="4:12" ht="14.1" customHeight="1" x14ac:dyDescent="0.3">
      <c r="D525" s="27"/>
      <c r="E525" s="6">
        <f t="shared" si="256"/>
        <v>0</v>
      </c>
      <c r="F525" s="6">
        <f t="shared" si="257"/>
        <v>0</v>
      </c>
      <c r="G525" s="8"/>
      <c r="H525" s="27"/>
      <c r="I525" s="6">
        <f t="shared" si="258"/>
        <v>0</v>
      </c>
      <c r="J525" s="6">
        <f t="shared" si="259"/>
        <v>0</v>
      </c>
      <c r="K525" s="8">
        <f t="shared" si="260"/>
        <v>0</v>
      </c>
      <c r="L525" s="8"/>
    </row>
    <row r="526" spans="4:12" ht="14.1" customHeight="1" x14ac:dyDescent="0.3">
      <c r="D526" s="27"/>
      <c r="E526" s="6">
        <f t="shared" ref="E526" si="261">IF(E514="sauen",F514,0)</f>
        <v>0</v>
      </c>
      <c r="F526" s="6">
        <f t="shared" ref="F526" si="262">IF(E514="Sauen m",F514,0)</f>
        <v>0</v>
      </c>
      <c r="G526" s="8"/>
      <c r="H526" s="27"/>
      <c r="I526" s="6">
        <f t="shared" ref="I526" si="263">IF(E514="sauen",G514,0)</f>
        <v>0</v>
      </c>
      <c r="J526" s="6">
        <f t="shared" ref="J526" si="264">IF(E514="sauen m",G514,0)</f>
        <v>0</v>
      </c>
      <c r="K526" s="8">
        <f t="shared" ref="K526" si="265">IF(E514="Schwein verworfen",G514,0)</f>
        <v>0</v>
      </c>
      <c r="L526" s="8"/>
    </row>
    <row r="527" spans="4:12" ht="14.1" customHeight="1" x14ac:dyDescent="0.3">
      <c r="D527" s="15" t="s">
        <v>145</v>
      </c>
      <c r="E527" s="16">
        <f t="shared" ref="E527:F527" si="266">SUM(E517:E526)</f>
        <v>0</v>
      </c>
      <c r="F527" s="16">
        <f t="shared" si="266"/>
        <v>0</v>
      </c>
      <c r="G527" s="17"/>
      <c r="H527" s="27" t="s">
        <v>146</v>
      </c>
      <c r="I527" s="6">
        <f t="shared" ref="I527:K527" si="267">SUM(I517:I526)</f>
        <v>0</v>
      </c>
      <c r="J527" s="6">
        <f t="shared" si="267"/>
        <v>0</v>
      </c>
      <c r="K527" s="8">
        <f t="shared" si="267"/>
        <v>0</v>
      </c>
      <c r="L527" s="8"/>
    </row>
    <row r="528" spans="4:12" ht="14.1" customHeight="1" thickBot="1" x14ac:dyDescent="0.35">
      <c r="D528" s="28"/>
      <c r="E528" s="9">
        <f t="shared" ref="E528" si="268">SUM(E527:F527)</f>
        <v>0</v>
      </c>
      <c r="F528" s="9"/>
      <c r="G528" s="25"/>
      <c r="H528" s="28"/>
      <c r="I528" s="9">
        <f t="shared" ref="I528" si="269">SUM(I527:K527)</f>
        <v>0</v>
      </c>
      <c r="J528" s="9"/>
      <c r="K528" s="25"/>
      <c r="L528" s="8"/>
    </row>
    <row r="529" spans="4:12" ht="14.1" customHeight="1" x14ac:dyDescent="0.3">
      <c r="D529" s="27"/>
      <c r="E529" s="6"/>
      <c r="F529" s="6"/>
      <c r="G529" s="6"/>
      <c r="H529" s="6"/>
      <c r="I529" s="6"/>
      <c r="J529" s="6"/>
      <c r="K529" s="6"/>
      <c r="L529" s="8"/>
    </row>
    <row r="530" spans="4:12" ht="14.1" customHeight="1" x14ac:dyDescent="0.3">
      <c r="D530" s="27"/>
      <c r="E530" s="6"/>
      <c r="F530" s="6"/>
      <c r="G530" s="6"/>
      <c r="H530" s="6"/>
      <c r="I530" s="6"/>
      <c r="J530" s="6"/>
      <c r="K530" s="6"/>
      <c r="L530" s="8"/>
    </row>
    <row r="531" spans="4:12" ht="14.1" customHeight="1" thickBot="1" x14ac:dyDescent="0.35">
      <c r="D531" s="27"/>
      <c r="E531" s="6"/>
      <c r="F531" s="6"/>
      <c r="G531" s="6"/>
      <c r="H531" s="6"/>
      <c r="I531" s="6"/>
      <c r="J531" s="6"/>
      <c r="K531" s="6"/>
      <c r="L531" s="8"/>
    </row>
    <row r="532" spans="4:12" ht="102" customHeight="1" x14ac:dyDescent="0.3">
      <c r="D532" s="11" t="s">
        <v>153</v>
      </c>
      <c r="E532" s="14" t="s">
        <v>148</v>
      </c>
      <c r="F532" s="12" t="s">
        <v>149</v>
      </c>
      <c r="G532" s="6"/>
      <c r="H532" s="6"/>
      <c r="I532" s="6"/>
      <c r="J532" s="6"/>
      <c r="K532" s="6"/>
      <c r="L532" s="8"/>
    </row>
    <row r="533" spans="4:12" ht="14.1" customHeight="1" thickBot="1" x14ac:dyDescent="0.35">
      <c r="D533" s="13">
        <f t="shared" ref="D533" si="270">G514-I528</f>
        <v>0</v>
      </c>
      <c r="E533" s="10" t="e">
        <f t="shared" ref="E533" si="271">(F514-E528)/(G514-I528)</f>
        <v>#DIV/0!</v>
      </c>
      <c r="F533" s="25" t="e">
        <f t="shared" ref="F533" si="272">F514/G514</f>
        <v>#DIV/0!</v>
      </c>
      <c r="G533" s="9"/>
      <c r="H533" s="9"/>
      <c r="I533" s="9"/>
      <c r="J533" s="9"/>
      <c r="K533" s="9"/>
      <c r="L533" s="25"/>
    </row>
    <row r="534" spans="4:12" ht="14.1" customHeight="1" thickBot="1" x14ac:dyDescent="0.35">
      <c r="D534" s="36"/>
      <c r="E534" s="29"/>
      <c r="F534" s="29"/>
      <c r="G534" s="29"/>
      <c r="H534" s="29"/>
      <c r="I534" s="29"/>
      <c r="J534" s="29"/>
      <c r="K534" s="29"/>
      <c r="L534" s="23"/>
    </row>
    <row r="535" spans="4:12" ht="14.1" customHeight="1" thickBot="1" x14ac:dyDescent="0.35">
      <c r="D535" s="33" t="s">
        <v>209</v>
      </c>
      <c r="E535" s="34"/>
      <c r="F535" s="34"/>
      <c r="G535" s="34"/>
      <c r="H535" s="34"/>
      <c r="I535" s="34"/>
      <c r="J535" s="34"/>
      <c r="K535" s="34"/>
      <c r="L535" s="35"/>
    </row>
    <row r="536" spans="4:12" ht="14.1" customHeight="1" x14ac:dyDescent="0.3">
      <c r="D536" s="27"/>
      <c r="E536" s="6"/>
      <c r="F536" s="6" t="s">
        <v>142</v>
      </c>
      <c r="G536" s="8" t="s">
        <v>72</v>
      </c>
      <c r="H536" s="6"/>
      <c r="I536" s="6"/>
      <c r="J536" s="6"/>
      <c r="K536" s="6"/>
      <c r="L536" s="8"/>
    </row>
    <row r="537" spans="4:12" ht="14.1" customHeight="1" x14ac:dyDescent="0.3">
      <c r="D537" s="27"/>
      <c r="E537" s="6">
        <f>'Sauen + verworfen Basis'!C178</f>
        <v>0</v>
      </c>
      <c r="F537" s="31">
        <f>'Sauen + verworfen Basis'!D178*'Sauen + verworfen Basis'!B178</f>
        <v>0</v>
      </c>
      <c r="G537" s="18">
        <f>'Sauen + verworfen Basis'!B178</f>
        <v>0</v>
      </c>
      <c r="H537" s="6"/>
      <c r="I537" s="6"/>
      <c r="J537" s="6"/>
      <c r="K537" s="6"/>
      <c r="L537" s="8"/>
    </row>
    <row r="538" spans="4:12" ht="14.1" customHeight="1" x14ac:dyDescent="0.3">
      <c r="D538" s="27"/>
      <c r="E538" s="6">
        <f>'Sauen + verworfen Basis'!C179</f>
        <v>0</v>
      </c>
      <c r="F538" s="31">
        <f>'Sauen + verworfen Basis'!D179*'Sauen + verworfen Basis'!B179</f>
        <v>0</v>
      </c>
      <c r="G538" s="18">
        <f>'Sauen + verworfen Basis'!B179</f>
        <v>0</v>
      </c>
      <c r="H538" s="6"/>
      <c r="I538" s="6"/>
      <c r="J538" s="6"/>
      <c r="K538" s="6"/>
      <c r="L538" s="8"/>
    </row>
    <row r="539" spans="4:12" ht="14.1" customHeight="1" x14ac:dyDescent="0.3">
      <c r="D539" s="27"/>
      <c r="E539" s="6">
        <f>'Sauen + verworfen Basis'!C180</f>
        <v>0</v>
      </c>
      <c r="F539" s="31">
        <f>'Sauen + verworfen Basis'!D180*'Sauen + verworfen Basis'!B180</f>
        <v>0</v>
      </c>
      <c r="G539" s="18">
        <f>'Sauen + verworfen Basis'!B180</f>
        <v>0</v>
      </c>
      <c r="H539" s="6"/>
      <c r="I539" s="6"/>
      <c r="J539" s="6"/>
      <c r="K539" s="6"/>
      <c r="L539" s="8"/>
    </row>
    <row r="540" spans="4:12" ht="14.1" customHeight="1" x14ac:dyDescent="0.3">
      <c r="D540" s="27"/>
      <c r="E540" s="6">
        <f>'Sauen + verworfen Basis'!C181</f>
        <v>0</v>
      </c>
      <c r="F540" s="31">
        <f>'Sauen + verworfen Basis'!D181*'Sauen + verworfen Basis'!B181</f>
        <v>0</v>
      </c>
      <c r="G540" s="18">
        <f>'Sauen + verworfen Basis'!B181</f>
        <v>0</v>
      </c>
      <c r="H540" s="6"/>
      <c r="I540" s="6"/>
      <c r="J540" s="6"/>
      <c r="K540" s="6"/>
      <c r="L540" s="8"/>
    </row>
    <row r="541" spans="4:12" ht="14.1" customHeight="1" x14ac:dyDescent="0.3">
      <c r="D541" s="27"/>
      <c r="E541" s="6">
        <f>'Sauen + verworfen Basis'!C182</f>
        <v>0</v>
      </c>
      <c r="F541" s="31">
        <f>'Sauen + verworfen Basis'!D182*'Sauen + verworfen Basis'!B182</f>
        <v>0</v>
      </c>
      <c r="G541" s="18">
        <f>'Sauen + verworfen Basis'!B182</f>
        <v>0</v>
      </c>
      <c r="H541" s="6"/>
      <c r="I541" s="6"/>
      <c r="J541" s="6"/>
      <c r="K541" s="6"/>
      <c r="L541" s="8"/>
    </row>
    <row r="542" spans="4:12" ht="14.1" customHeight="1" x14ac:dyDescent="0.3">
      <c r="D542" s="27"/>
      <c r="E542" s="6">
        <f>'Sauen + verworfen Basis'!C183</f>
        <v>0</v>
      </c>
      <c r="F542" s="31">
        <f>'Sauen + verworfen Basis'!D183*'Sauen + verworfen Basis'!B183</f>
        <v>0</v>
      </c>
      <c r="G542" s="18">
        <f>'Sauen + verworfen Basis'!B183</f>
        <v>0</v>
      </c>
      <c r="H542" s="6"/>
      <c r="I542" s="6"/>
      <c r="J542" s="6"/>
      <c r="K542" s="6"/>
      <c r="L542" s="8"/>
    </row>
    <row r="543" spans="4:12" ht="14.1" customHeight="1" x14ac:dyDescent="0.3">
      <c r="D543" s="27"/>
      <c r="E543" s="6">
        <f>'Sauen + verworfen Basis'!C184</f>
        <v>0</v>
      </c>
      <c r="F543" s="31">
        <f>'Sauen + verworfen Basis'!D184*'Sauen + verworfen Basis'!B184</f>
        <v>0</v>
      </c>
      <c r="G543" s="18">
        <f>'Sauen + verworfen Basis'!B184</f>
        <v>0</v>
      </c>
      <c r="H543" s="6"/>
      <c r="I543" s="6"/>
      <c r="J543" s="6"/>
      <c r="K543" s="6"/>
      <c r="L543" s="8"/>
    </row>
    <row r="544" spans="4:12" ht="14.1" customHeight="1" x14ac:dyDescent="0.3">
      <c r="D544" s="27"/>
      <c r="E544" s="6">
        <f>'Sauen + verworfen Basis'!C185</f>
        <v>0</v>
      </c>
      <c r="F544" s="31">
        <f>'Sauen + verworfen Basis'!D185*'Sauen + verworfen Basis'!B185</f>
        <v>0</v>
      </c>
      <c r="G544" s="18">
        <f>'Sauen + verworfen Basis'!B185</f>
        <v>0</v>
      </c>
      <c r="H544" s="6"/>
      <c r="I544" s="6"/>
      <c r="J544" s="6"/>
      <c r="K544" s="6"/>
      <c r="L544" s="8"/>
    </row>
    <row r="545" spans="4:12" ht="14.1" customHeight="1" x14ac:dyDescent="0.3">
      <c r="D545" s="27"/>
      <c r="E545" s="6">
        <f>'Sauen + verworfen Basis'!C186</f>
        <v>0</v>
      </c>
      <c r="F545" s="31">
        <f>'Sauen + verworfen Basis'!D186*'Sauen + verworfen Basis'!B186</f>
        <v>0</v>
      </c>
      <c r="G545" s="18">
        <f>'Sauen + verworfen Basis'!B186</f>
        <v>0</v>
      </c>
      <c r="H545" s="6"/>
      <c r="I545" s="6"/>
      <c r="J545" s="6"/>
      <c r="K545" s="6"/>
      <c r="L545" s="8"/>
    </row>
    <row r="546" spans="4:12" ht="14.1" customHeight="1" x14ac:dyDescent="0.3">
      <c r="D546" s="27"/>
      <c r="E546" s="6">
        <f>'Sauen + verworfen Basis'!C187</f>
        <v>0</v>
      </c>
      <c r="F546" s="31">
        <f>'Sauen + verworfen Basis'!D187*'Sauen + verworfen Basis'!B187</f>
        <v>0</v>
      </c>
      <c r="G546" s="18">
        <f>'Sauen + verworfen Basis'!B187</f>
        <v>0</v>
      </c>
      <c r="H546" s="6"/>
      <c r="I546" s="6"/>
      <c r="J546" s="6"/>
      <c r="K546" s="6"/>
      <c r="L546" s="8"/>
    </row>
    <row r="547" spans="4:12" ht="14.1" customHeight="1" thickBot="1" x14ac:dyDescent="0.35">
      <c r="D547" s="19" t="s">
        <v>143</v>
      </c>
      <c r="E547" s="20"/>
      <c r="F547" s="32">
        <f t="shared" ref="F547:G547" si="273">ROUND(SUM(F537:F546),2)</f>
        <v>0</v>
      </c>
      <c r="G547" s="21">
        <f t="shared" si="273"/>
        <v>0</v>
      </c>
      <c r="H547" s="6"/>
      <c r="I547" s="6"/>
      <c r="J547" s="6"/>
      <c r="K547" s="6"/>
      <c r="L547" s="8"/>
    </row>
    <row r="548" spans="4:12" ht="14.1" customHeight="1" thickBot="1" x14ac:dyDescent="0.35">
      <c r="D548" s="27"/>
      <c r="E548" s="6"/>
      <c r="F548" s="6"/>
      <c r="G548" s="6"/>
      <c r="H548" s="6"/>
      <c r="I548" s="6"/>
      <c r="J548" s="6"/>
      <c r="K548" s="6"/>
      <c r="L548" s="8"/>
    </row>
    <row r="549" spans="4:12" ht="14.1" customHeight="1" x14ac:dyDescent="0.3">
      <c r="D549" s="26"/>
      <c r="E549" s="7" t="s">
        <v>133</v>
      </c>
      <c r="F549" s="7" t="s">
        <v>136</v>
      </c>
      <c r="G549" s="24"/>
      <c r="H549" s="26"/>
      <c r="I549" s="7" t="s">
        <v>144</v>
      </c>
      <c r="J549" s="7" t="s">
        <v>136</v>
      </c>
      <c r="K549" s="22" t="s">
        <v>152</v>
      </c>
      <c r="L549" s="8"/>
    </row>
    <row r="550" spans="4:12" ht="14.1" customHeight="1" x14ac:dyDescent="0.3">
      <c r="D550" s="27"/>
      <c r="E550" s="6">
        <f t="shared" ref="E550:E558" si="274">IF(E537="sauen",F537,0)</f>
        <v>0</v>
      </c>
      <c r="F550" s="6">
        <f t="shared" ref="F550:F558" si="275">IF(E537="Sauen m",F537,0)</f>
        <v>0</v>
      </c>
      <c r="G550" s="8"/>
      <c r="H550" s="27"/>
      <c r="I550" s="6">
        <f t="shared" ref="I550:I558" si="276">IF(E537="sauen",G537,0)</f>
        <v>0</v>
      </c>
      <c r="J550" s="6">
        <f t="shared" ref="J550:J558" si="277">IF(E537="sauen m",G537,0)</f>
        <v>0</v>
      </c>
      <c r="K550" s="8">
        <f t="shared" ref="K550:K558" si="278">IF(E537="Schwein verworfen",G537,0)</f>
        <v>0</v>
      </c>
      <c r="L550" s="8"/>
    </row>
    <row r="551" spans="4:12" ht="14.1" customHeight="1" x14ac:dyDescent="0.3">
      <c r="D551" s="27"/>
      <c r="E551" s="6">
        <f t="shared" si="274"/>
        <v>0</v>
      </c>
      <c r="F551" s="6">
        <f t="shared" si="275"/>
        <v>0</v>
      </c>
      <c r="G551" s="8"/>
      <c r="H551" s="27"/>
      <c r="I551" s="6">
        <f t="shared" si="276"/>
        <v>0</v>
      </c>
      <c r="J551" s="6">
        <f t="shared" si="277"/>
        <v>0</v>
      </c>
      <c r="K551" s="8">
        <f t="shared" si="278"/>
        <v>0</v>
      </c>
      <c r="L551" s="8"/>
    </row>
    <row r="552" spans="4:12" ht="14.1" customHeight="1" x14ac:dyDescent="0.3">
      <c r="D552" s="27"/>
      <c r="E552" s="6">
        <f t="shared" si="274"/>
        <v>0</v>
      </c>
      <c r="F552" s="6">
        <f t="shared" si="275"/>
        <v>0</v>
      </c>
      <c r="G552" s="8"/>
      <c r="H552" s="27"/>
      <c r="I552" s="6">
        <f t="shared" si="276"/>
        <v>0</v>
      </c>
      <c r="J552" s="6">
        <f t="shared" si="277"/>
        <v>0</v>
      </c>
      <c r="K552" s="8">
        <f t="shared" si="278"/>
        <v>0</v>
      </c>
      <c r="L552" s="8"/>
    </row>
    <row r="553" spans="4:12" ht="14.1" customHeight="1" x14ac:dyDescent="0.3">
      <c r="D553" s="27"/>
      <c r="E553" s="6">
        <f t="shared" si="274"/>
        <v>0</v>
      </c>
      <c r="F553" s="6">
        <f t="shared" si="275"/>
        <v>0</v>
      </c>
      <c r="G553" s="8"/>
      <c r="H553" s="27"/>
      <c r="I553" s="6">
        <f t="shared" si="276"/>
        <v>0</v>
      </c>
      <c r="J553" s="6">
        <f t="shared" si="277"/>
        <v>0</v>
      </c>
      <c r="K553" s="8">
        <f t="shared" si="278"/>
        <v>0</v>
      </c>
      <c r="L553" s="8"/>
    </row>
    <row r="554" spans="4:12" ht="14.1" customHeight="1" x14ac:dyDescent="0.3">
      <c r="D554" s="27"/>
      <c r="E554" s="6">
        <f t="shared" si="274"/>
        <v>0</v>
      </c>
      <c r="F554" s="6">
        <f t="shared" si="275"/>
        <v>0</v>
      </c>
      <c r="G554" s="8"/>
      <c r="H554" s="27"/>
      <c r="I554" s="6">
        <f t="shared" si="276"/>
        <v>0</v>
      </c>
      <c r="J554" s="6">
        <f t="shared" si="277"/>
        <v>0</v>
      </c>
      <c r="K554" s="8">
        <f t="shared" si="278"/>
        <v>0</v>
      </c>
      <c r="L554" s="8"/>
    </row>
    <row r="555" spans="4:12" ht="14.1" customHeight="1" x14ac:dyDescent="0.3">
      <c r="D555" s="27"/>
      <c r="E555" s="6">
        <f t="shared" si="274"/>
        <v>0</v>
      </c>
      <c r="F555" s="6">
        <f t="shared" si="275"/>
        <v>0</v>
      </c>
      <c r="G555" s="8"/>
      <c r="H555" s="27"/>
      <c r="I555" s="6">
        <f t="shared" si="276"/>
        <v>0</v>
      </c>
      <c r="J555" s="6">
        <f t="shared" si="277"/>
        <v>0</v>
      </c>
      <c r="K555" s="8">
        <f t="shared" si="278"/>
        <v>0</v>
      </c>
      <c r="L555" s="8"/>
    </row>
    <row r="556" spans="4:12" ht="14.1" customHeight="1" x14ac:dyDescent="0.3">
      <c r="D556" s="27"/>
      <c r="E556" s="6">
        <f t="shared" si="274"/>
        <v>0</v>
      </c>
      <c r="F556" s="6">
        <f t="shared" si="275"/>
        <v>0</v>
      </c>
      <c r="G556" s="8"/>
      <c r="H556" s="27"/>
      <c r="I556" s="6">
        <f t="shared" si="276"/>
        <v>0</v>
      </c>
      <c r="J556" s="6">
        <f t="shared" si="277"/>
        <v>0</v>
      </c>
      <c r="K556" s="8">
        <f t="shared" si="278"/>
        <v>0</v>
      </c>
      <c r="L556" s="8"/>
    </row>
    <row r="557" spans="4:12" ht="14.1" customHeight="1" x14ac:dyDescent="0.3">
      <c r="D557" s="27"/>
      <c r="E557" s="6">
        <f t="shared" si="274"/>
        <v>0</v>
      </c>
      <c r="F557" s="6">
        <f t="shared" si="275"/>
        <v>0</v>
      </c>
      <c r="G557" s="8"/>
      <c r="H557" s="27"/>
      <c r="I557" s="6">
        <f t="shared" si="276"/>
        <v>0</v>
      </c>
      <c r="J557" s="6">
        <f t="shared" si="277"/>
        <v>0</v>
      </c>
      <c r="K557" s="8">
        <f t="shared" si="278"/>
        <v>0</v>
      </c>
      <c r="L557" s="8"/>
    </row>
    <row r="558" spans="4:12" ht="14.1" customHeight="1" x14ac:dyDescent="0.3">
      <c r="D558" s="27"/>
      <c r="E558" s="6">
        <f t="shared" si="274"/>
        <v>0</v>
      </c>
      <c r="F558" s="6">
        <f t="shared" si="275"/>
        <v>0</v>
      </c>
      <c r="G558" s="8"/>
      <c r="H558" s="27"/>
      <c r="I558" s="6">
        <f t="shared" si="276"/>
        <v>0</v>
      </c>
      <c r="J558" s="6">
        <f t="shared" si="277"/>
        <v>0</v>
      </c>
      <c r="K558" s="8">
        <f t="shared" si="278"/>
        <v>0</v>
      </c>
      <c r="L558" s="8"/>
    </row>
    <row r="559" spans="4:12" ht="14.1" customHeight="1" x14ac:dyDescent="0.3">
      <c r="D559" s="27"/>
      <c r="E559" s="6">
        <f t="shared" ref="E559" si="279">IF(E547="sauen",F547,0)</f>
        <v>0</v>
      </c>
      <c r="F559" s="6">
        <f t="shared" ref="F559" si="280">IF(E547="Sauen m",F547,0)</f>
        <v>0</v>
      </c>
      <c r="G559" s="8"/>
      <c r="H559" s="27"/>
      <c r="I559" s="6">
        <f t="shared" ref="I559" si="281">IF(E547="sauen",G547,0)</f>
        <v>0</v>
      </c>
      <c r="J559" s="6">
        <f t="shared" ref="J559" si="282">IF(E547="sauen m",G547,0)</f>
        <v>0</v>
      </c>
      <c r="K559" s="8">
        <f t="shared" ref="K559" si="283">IF(E547="Schwein verworfen",G547,0)</f>
        <v>0</v>
      </c>
      <c r="L559" s="8"/>
    </row>
    <row r="560" spans="4:12" ht="14.1" customHeight="1" x14ac:dyDescent="0.3">
      <c r="D560" s="15" t="s">
        <v>145</v>
      </c>
      <c r="E560" s="16">
        <f t="shared" ref="E560:F560" si="284">SUM(E550:E559)</f>
        <v>0</v>
      </c>
      <c r="F560" s="16">
        <f t="shared" si="284"/>
        <v>0</v>
      </c>
      <c r="G560" s="17"/>
      <c r="H560" s="27" t="s">
        <v>146</v>
      </c>
      <c r="I560" s="6">
        <f t="shared" ref="I560:K560" si="285">SUM(I550:I559)</f>
        <v>0</v>
      </c>
      <c r="J560" s="6">
        <f t="shared" si="285"/>
        <v>0</v>
      </c>
      <c r="K560" s="8">
        <f t="shared" si="285"/>
        <v>0</v>
      </c>
      <c r="L560" s="8"/>
    </row>
    <row r="561" spans="4:12" ht="14.1" customHeight="1" thickBot="1" x14ac:dyDescent="0.35">
      <c r="D561" s="28"/>
      <c r="E561" s="9">
        <f t="shared" ref="E561" si="286">SUM(E560:F560)</f>
        <v>0</v>
      </c>
      <c r="F561" s="9"/>
      <c r="G561" s="25"/>
      <c r="H561" s="28"/>
      <c r="I561" s="9">
        <f t="shared" ref="I561" si="287">SUM(I560:K560)</f>
        <v>0</v>
      </c>
      <c r="J561" s="9"/>
      <c r="K561" s="25"/>
      <c r="L561" s="8"/>
    </row>
    <row r="562" spans="4:12" ht="14.1" customHeight="1" x14ac:dyDescent="0.3">
      <c r="D562" s="27"/>
      <c r="E562" s="6"/>
      <c r="F562" s="6"/>
      <c r="G562" s="6"/>
      <c r="H562" s="6"/>
      <c r="I562" s="6"/>
      <c r="J562" s="6"/>
      <c r="K562" s="6"/>
      <c r="L562" s="8"/>
    </row>
    <row r="563" spans="4:12" ht="14.1" customHeight="1" x14ac:dyDescent="0.3">
      <c r="D563" s="27"/>
      <c r="E563" s="6"/>
      <c r="F563" s="6"/>
      <c r="G563" s="6"/>
      <c r="H563" s="6"/>
      <c r="I563" s="6"/>
      <c r="J563" s="6"/>
      <c r="K563" s="6"/>
      <c r="L563" s="8"/>
    </row>
    <row r="564" spans="4:12" ht="14.1" customHeight="1" thickBot="1" x14ac:dyDescent="0.35">
      <c r="D564" s="27"/>
      <c r="E564" s="6"/>
      <c r="F564" s="6"/>
      <c r="G564" s="6"/>
      <c r="H564" s="6"/>
      <c r="I564" s="6"/>
      <c r="J564" s="6"/>
      <c r="K564" s="6"/>
      <c r="L564" s="8"/>
    </row>
    <row r="565" spans="4:12" ht="118.5" customHeight="1" x14ac:dyDescent="0.3">
      <c r="D565" s="11" t="s">
        <v>153</v>
      </c>
      <c r="E565" s="14" t="s">
        <v>148</v>
      </c>
      <c r="F565" s="12" t="s">
        <v>149</v>
      </c>
      <c r="G565" s="6"/>
      <c r="H565" s="6"/>
      <c r="I565" s="6"/>
      <c r="J565" s="6"/>
      <c r="K565" s="6"/>
      <c r="L565" s="8"/>
    </row>
    <row r="566" spans="4:12" ht="14.1" customHeight="1" thickBot="1" x14ac:dyDescent="0.35">
      <c r="D566" s="13">
        <f t="shared" ref="D566" si="288">G547-I561</f>
        <v>0</v>
      </c>
      <c r="E566" s="10" t="e">
        <f t="shared" ref="E566" si="289">(F547-E561)/(G547-I561)</f>
        <v>#DIV/0!</v>
      </c>
      <c r="F566" s="25" t="e">
        <f t="shared" ref="F566" si="290">F547/G547</f>
        <v>#DIV/0!</v>
      </c>
      <c r="G566" s="9"/>
      <c r="H566" s="9"/>
      <c r="I566" s="9"/>
      <c r="J566" s="9"/>
      <c r="K566" s="9"/>
      <c r="L566" s="25"/>
    </row>
    <row r="567" spans="4:12" ht="14.1" customHeight="1" thickBot="1" x14ac:dyDescent="0.35">
      <c r="D567" s="30"/>
      <c r="E567" s="2"/>
      <c r="F567" s="2"/>
      <c r="G567" s="2"/>
      <c r="H567" s="2"/>
      <c r="I567" s="2"/>
      <c r="J567" s="2"/>
      <c r="K567" s="2"/>
      <c r="L567" s="3"/>
    </row>
    <row r="568" spans="4:12" ht="14.1" customHeight="1" thickBot="1" x14ac:dyDescent="0.35">
      <c r="D568" s="33" t="s">
        <v>210</v>
      </c>
      <c r="E568" s="34"/>
      <c r="F568" s="34"/>
      <c r="G568" s="34"/>
      <c r="H568" s="34"/>
      <c r="I568" s="34"/>
      <c r="J568" s="34"/>
      <c r="K568" s="34"/>
      <c r="L568" s="35"/>
    </row>
    <row r="569" spans="4:12" ht="14.1" customHeight="1" x14ac:dyDescent="0.3">
      <c r="D569" s="27"/>
      <c r="E569" s="6"/>
      <c r="F569" s="6" t="s">
        <v>142</v>
      </c>
      <c r="G569" s="8" t="s">
        <v>72</v>
      </c>
      <c r="H569" s="6"/>
      <c r="I569" s="6"/>
      <c r="J569" s="6"/>
      <c r="K569" s="6"/>
      <c r="L569" s="8"/>
    </row>
    <row r="570" spans="4:12" ht="14.1" customHeight="1" x14ac:dyDescent="0.3">
      <c r="D570" s="27"/>
      <c r="E570" s="6">
        <f>'Sauen + verworfen Basis'!C189</f>
        <v>0</v>
      </c>
      <c r="F570" s="31">
        <f>'Sauen + verworfen Basis'!D189*'Sauen + verworfen Basis'!B189</f>
        <v>0</v>
      </c>
      <c r="G570" s="18">
        <f>'Sauen + verworfen Basis'!B189</f>
        <v>0</v>
      </c>
      <c r="H570" s="6"/>
      <c r="I570" s="6"/>
      <c r="J570" s="6"/>
      <c r="K570" s="6"/>
      <c r="L570" s="8"/>
    </row>
    <row r="571" spans="4:12" ht="14.1" customHeight="1" x14ac:dyDescent="0.3">
      <c r="D571" s="27"/>
      <c r="E571" s="6">
        <f>'Sauen + verworfen Basis'!C190</f>
        <v>0</v>
      </c>
      <c r="F571" s="31">
        <f>'Sauen + verworfen Basis'!D190*'Sauen + verworfen Basis'!B190</f>
        <v>0</v>
      </c>
      <c r="G571" s="18">
        <f>'Sauen + verworfen Basis'!B190</f>
        <v>0</v>
      </c>
      <c r="H571" s="6"/>
      <c r="I571" s="6"/>
      <c r="J571" s="6"/>
      <c r="K571" s="6"/>
      <c r="L571" s="8"/>
    </row>
    <row r="572" spans="4:12" ht="14.1" customHeight="1" x14ac:dyDescent="0.3">
      <c r="D572" s="27"/>
      <c r="E572" s="6">
        <f>'Sauen + verworfen Basis'!C191</f>
        <v>0</v>
      </c>
      <c r="F572" s="31">
        <f>'Sauen + verworfen Basis'!D191*'Sauen + verworfen Basis'!B191</f>
        <v>0</v>
      </c>
      <c r="G572" s="18">
        <f>'Sauen + verworfen Basis'!B191</f>
        <v>0</v>
      </c>
      <c r="H572" s="6"/>
      <c r="I572" s="6"/>
      <c r="J572" s="6"/>
      <c r="K572" s="6"/>
      <c r="L572" s="8"/>
    </row>
    <row r="573" spans="4:12" ht="14.1" customHeight="1" x14ac:dyDescent="0.3">
      <c r="D573" s="27"/>
      <c r="E573" s="6">
        <f>'Sauen + verworfen Basis'!C192</f>
        <v>0</v>
      </c>
      <c r="F573" s="31">
        <f>'Sauen + verworfen Basis'!D192*'Sauen + verworfen Basis'!B192</f>
        <v>0</v>
      </c>
      <c r="G573" s="18">
        <f>'Sauen + verworfen Basis'!B192</f>
        <v>0</v>
      </c>
      <c r="H573" s="6"/>
      <c r="I573" s="6"/>
      <c r="J573" s="6"/>
      <c r="K573" s="6"/>
      <c r="L573" s="8"/>
    </row>
    <row r="574" spans="4:12" ht="14.1" customHeight="1" x14ac:dyDescent="0.3">
      <c r="D574" s="27"/>
      <c r="E574" s="6">
        <f>'Sauen + verworfen Basis'!C193</f>
        <v>0</v>
      </c>
      <c r="F574" s="31">
        <f>'Sauen + verworfen Basis'!D193*'Sauen + verworfen Basis'!B193</f>
        <v>0</v>
      </c>
      <c r="G574" s="18">
        <f>'Sauen + verworfen Basis'!B193</f>
        <v>0</v>
      </c>
      <c r="H574" s="6"/>
      <c r="I574" s="6"/>
      <c r="J574" s="6"/>
      <c r="K574" s="6"/>
      <c r="L574" s="8"/>
    </row>
    <row r="575" spans="4:12" ht="14.1" customHeight="1" x14ac:dyDescent="0.3">
      <c r="D575" s="27"/>
      <c r="E575" s="6">
        <f>'Sauen + verworfen Basis'!C194</f>
        <v>0</v>
      </c>
      <c r="F575" s="31">
        <f>'Sauen + verworfen Basis'!D194*'Sauen + verworfen Basis'!B194</f>
        <v>0</v>
      </c>
      <c r="G575" s="18">
        <f>'Sauen + verworfen Basis'!B194</f>
        <v>0</v>
      </c>
      <c r="H575" s="6"/>
      <c r="I575" s="6"/>
      <c r="J575" s="6"/>
      <c r="K575" s="6"/>
      <c r="L575" s="8"/>
    </row>
    <row r="576" spans="4:12" ht="14.1" customHeight="1" x14ac:dyDescent="0.3">
      <c r="D576" s="27"/>
      <c r="E576" s="6">
        <f>'Sauen + verworfen Basis'!C195</f>
        <v>0</v>
      </c>
      <c r="F576" s="31">
        <f>'Sauen + verworfen Basis'!D195*'Sauen + verworfen Basis'!B195</f>
        <v>0</v>
      </c>
      <c r="G576" s="18">
        <f>'Sauen + verworfen Basis'!B195</f>
        <v>0</v>
      </c>
      <c r="H576" s="6"/>
      <c r="I576" s="6"/>
      <c r="J576" s="6"/>
      <c r="K576" s="6"/>
      <c r="L576" s="8"/>
    </row>
    <row r="577" spans="4:12" ht="14.1" customHeight="1" x14ac:dyDescent="0.3">
      <c r="D577" s="27"/>
      <c r="E577" s="6">
        <f>'Sauen + verworfen Basis'!C196</f>
        <v>0</v>
      </c>
      <c r="F577" s="31">
        <f>'Sauen + verworfen Basis'!D196*'Sauen + verworfen Basis'!B196</f>
        <v>0</v>
      </c>
      <c r="G577" s="18">
        <f>'Sauen + verworfen Basis'!B196</f>
        <v>0</v>
      </c>
      <c r="H577" s="6"/>
      <c r="I577" s="6"/>
      <c r="J577" s="6"/>
      <c r="K577" s="6"/>
      <c r="L577" s="8"/>
    </row>
    <row r="578" spans="4:12" ht="14.1" customHeight="1" x14ac:dyDescent="0.3">
      <c r="D578" s="27"/>
      <c r="E578" s="6">
        <f>'Sauen + verworfen Basis'!C197</f>
        <v>0</v>
      </c>
      <c r="F578" s="31">
        <f>'Sauen + verworfen Basis'!D197*'Sauen + verworfen Basis'!B197</f>
        <v>0</v>
      </c>
      <c r="G578" s="18">
        <f>'Sauen + verworfen Basis'!B197</f>
        <v>0</v>
      </c>
      <c r="H578" s="6"/>
      <c r="I578" s="6"/>
      <c r="J578" s="6"/>
      <c r="K578" s="6"/>
      <c r="L578" s="8"/>
    </row>
    <row r="579" spans="4:12" ht="14.1" customHeight="1" x14ac:dyDescent="0.3">
      <c r="D579" s="27"/>
      <c r="E579" s="6">
        <f>'Sauen + verworfen Basis'!C198</f>
        <v>0</v>
      </c>
      <c r="F579" s="31">
        <f>'Sauen + verworfen Basis'!D198*'Sauen + verworfen Basis'!B198</f>
        <v>0</v>
      </c>
      <c r="G579" s="18">
        <f>'Sauen + verworfen Basis'!B198</f>
        <v>0</v>
      </c>
      <c r="H579" s="6"/>
      <c r="I579" s="6"/>
      <c r="J579" s="6"/>
      <c r="K579" s="6"/>
      <c r="L579" s="8"/>
    </row>
    <row r="580" spans="4:12" ht="14.1" customHeight="1" thickBot="1" x14ac:dyDescent="0.35">
      <c r="D580" s="19" t="s">
        <v>143</v>
      </c>
      <c r="E580" s="20"/>
      <c r="F580" s="32">
        <f t="shared" ref="F580:G580" si="291">ROUND(SUM(F570:F579),2)</f>
        <v>0</v>
      </c>
      <c r="G580" s="21">
        <f t="shared" si="291"/>
        <v>0</v>
      </c>
      <c r="H580" s="6"/>
      <c r="I580" s="6"/>
      <c r="J580" s="6"/>
      <c r="K580" s="6"/>
      <c r="L580" s="8"/>
    </row>
    <row r="581" spans="4:12" ht="14.1" customHeight="1" thickBot="1" x14ac:dyDescent="0.35">
      <c r="D581" s="27"/>
      <c r="E581" s="6"/>
      <c r="F581" s="6"/>
      <c r="G581" s="6"/>
      <c r="H581" s="6"/>
      <c r="I581" s="6"/>
      <c r="J581" s="6"/>
      <c r="K581" s="6"/>
      <c r="L581" s="8"/>
    </row>
    <row r="582" spans="4:12" ht="14.1" customHeight="1" x14ac:dyDescent="0.3">
      <c r="D582" s="26"/>
      <c r="E582" s="7" t="s">
        <v>133</v>
      </c>
      <c r="F582" s="7" t="s">
        <v>136</v>
      </c>
      <c r="G582" s="24"/>
      <c r="H582" s="26"/>
      <c r="I582" s="7" t="s">
        <v>144</v>
      </c>
      <c r="J582" s="7" t="s">
        <v>136</v>
      </c>
      <c r="K582" s="22" t="s">
        <v>152</v>
      </c>
      <c r="L582" s="8"/>
    </row>
    <row r="583" spans="4:12" ht="14.1" customHeight="1" x14ac:dyDescent="0.3">
      <c r="D583" s="27"/>
      <c r="E583" s="6">
        <f t="shared" ref="E583:E591" si="292">IF(E570="sauen",F570,0)</f>
        <v>0</v>
      </c>
      <c r="F583" s="6">
        <f t="shared" ref="F583:F591" si="293">IF(E570="Sauen m",F570,0)</f>
        <v>0</v>
      </c>
      <c r="G583" s="8"/>
      <c r="H583" s="27"/>
      <c r="I583" s="6">
        <f t="shared" ref="I583:I591" si="294">IF(E570="sauen",G570,0)</f>
        <v>0</v>
      </c>
      <c r="J583" s="6">
        <f t="shared" ref="J583:J591" si="295">IF(E570="sauen m",G570,0)</f>
        <v>0</v>
      </c>
      <c r="K583" s="8">
        <f t="shared" ref="K583:K591" si="296">IF(E570="Schwein verworfen",G570,0)</f>
        <v>0</v>
      </c>
      <c r="L583" s="8"/>
    </row>
    <row r="584" spans="4:12" ht="14.1" customHeight="1" x14ac:dyDescent="0.3">
      <c r="D584" s="27"/>
      <c r="E584" s="6">
        <f t="shared" si="292"/>
        <v>0</v>
      </c>
      <c r="F584" s="6">
        <f t="shared" si="293"/>
        <v>0</v>
      </c>
      <c r="G584" s="8"/>
      <c r="H584" s="27"/>
      <c r="I584" s="6">
        <f t="shared" si="294"/>
        <v>0</v>
      </c>
      <c r="J584" s="6">
        <f t="shared" si="295"/>
        <v>0</v>
      </c>
      <c r="K584" s="8">
        <f t="shared" si="296"/>
        <v>0</v>
      </c>
      <c r="L584" s="8"/>
    </row>
    <row r="585" spans="4:12" ht="14.1" customHeight="1" x14ac:dyDescent="0.3">
      <c r="D585" s="27"/>
      <c r="E585" s="6">
        <f t="shared" si="292"/>
        <v>0</v>
      </c>
      <c r="F585" s="6">
        <f t="shared" si="293"/>
        <v>0</v>
      </c>
      <c r="G585" s="8"/>
      <c r="H585" s="27"/>
      <c r="I585" s="6">
        <f t="shared" si="294"/>
        <v>0</v>
      </c>
      <c r="J585" s="6">
        <f t="shared" si="295"/>
        <v>0</v>
      </c>
      <c r="K585" s="8">
        <f t="shared" si="296"/>
        <v>0</v>
      </c>
      <c r="L585" s="8"/>
    </row>
    <row r="586" spans="4:12" ht="14.1" customHeight="1" x14ac:dyDescent="0.3">
      <c r="D586" s="27"/>
      <c r="E586" s="6">
        <f t="shared" si="292"/>
        <v>0</v>
      </c>
      <c r="F586" s="6">
        <f t="shared" si="293"/>
        <v>0</v>
      </c>
      <c r="G586" s="8"/>
      <c r="H586" s="27"/>
      <c r="I586" s="6">
        <f t="shared" si="294"/>
        <v>0</v>
      </c>
      <c r="J586" s="6">
        <f t="shared" si="295"/>
        <v>0</v>
      </c>
      <c r="K586" s="8">
        <f t="shared" si="296"/>
        <v>0</v>
      </c>
      <c r="L586" s="8"/>
    </row>
    <row r="587" spans="4:12" ht="14.1" customHeight="1" x14ac:dyDescent="0.3">
      <c r="D587" s="27"/>
      <c r="E587" s="6">
        <f t="shared" si="292"/>
        <v>0</v>
      </c>
      <c r="F587" s="6">
        <f t="shared" si="293"/>
        <v>0</v>
      </c>
      <c r="G587" s="8"/>
      <c r="H587" s="27"/>
      <c r="I587" s="6">
        <f t="shared" si="294"/>
        <v>0</v>
      </c>
      <c r="J587" s="6">
        <f t="shared" si="295"/>
        <v>0</v>
      </c>
      <c r="K587" s="8">
        <f t="shared" si="296"/>
        <v>0</v>
      </c>
      <c r="L587" s="8"/>
    </row>
    <row r="588" spans="4:12" ht="14.1" customHeight="1" x14ac:dyDescent="0.3">
      <c r="D588" s="27"/>
      <c r="E588" s="6">
        <f t="shared" si="292"/>
        <v>0</v>
      </c>
      <c r="F588" s="6">
        <f t="shared" si="293"/>
        <v>0</v>
      </c>
      <c r="G588" s="8"/>
      <c r="H588" s="27"/>
      <c r="I588" s="6">
        <f t="shared" si="294"/>
        <v>0</v>
      </c>
      <c r="J588" s="6">
        <f t="shared" si="295"/>
        <v>0</v>
      </c>
      <c r="K588" s="8">
        <f t="shared" si="296"/>
        <v>0</v>
      </c>
      <c r="L588" s="8"/>
    </row>
    <row r="589" spans="4:12" ht="14.1" customHeight="1" x14ac:dyDescent="0.3">
      <c r="D589" s="27"/>
      <c r="E589" s="6">
        <f t="shared" si="292"/>
        <v>0</v>
      </c>
      <c r="F589" s="6">
        <f t="shared" si="293"/>
        <v>0</v>
      </c>
      <c r="G589" s="8"/>
      <c r="H589" s="27"/>
      <c r="I589" s="6">
        <f t="shared" si="294"/>
        <v>0</v>
      </c>
      <c r="J589" s="6">
        <f t="shared" si="295"/>
        <v>0</v>
      </c>
      <c r="K589" s="8">
        <f t="shared" si="296"/>
        <v>0</v>
      </c>
      <c r="L589" s="8"/>
    </row>
    <row r="590" spans="4:12" ht="14.1" customHeight="1" x14ac:dyDescent="0.3">
      <c r="D590" s="27"/>
      <c r="E590" s="6">
        <f t="shared" si="292"/>
        <v>0</v>
      </c>
      <c r="F590" s="6">
        <f t="shared" si="293"/>
        <v>0</v>
      </c>
      <c r="G590" s="8"/>
      <c r="H590" s="27"/>
      <c r="I590" s="6">
        <f t="shared" si="294"/>
        <v>0</v>
      </c>
      <c r="J590" s="6">
        <f t="shared" si="295"/>
        <v>0</v>
      </c>
      <c r="K590" s="8">
        <f t="shared" si="296"/>
        <v>0</v>
      </c>
      <c r="L590" s="8"/>
    </row>
    <row r="591" spans="4:12" ht="14.1" customHeight="1" x14ac:dyDescent="0.3">
      <c r="D591" s="27"/>
      <c r="E591" s="6">
        <f t="shared" si="292"/>
        <v>0</v>
      </c>
      <c r="F591" s="6">
        <f t="shared" si="293"/>
        <v>0</v>
      </c>
      <c r="G591" s="8"/>
      <c r="H591" s="27"/>
      <c r="I591" s="6">
        <f t="shared" si="294"/>
        <v>0</v>
      </c>
      <c r="J591" s="6">
        <f t="shared" si="295"/>
        <v>0</v>
      </c>
      <c r="K591" s="8">
        <f t="shared" si="296"/>
        <v>0</v>
      </c>
      <c r="L591" s="8"/>
    </row>
    <row r="592" spans="4:12" ht="14.1" customHeight="1" x14ac:dyDescent="0.3">
      <c r="D592" s="27"/>
      <c r="E592" s="6">
        <f t="shared" ref="E592" si="297">IF(E580="sauen",F580,0)</f>
        <v>0</v>
      </c>
      <c r="F592" s="6">
        <f t="shared" ref="F592" si="298">IF(E580="Sauen m",F580,0)</f>
        <v>0</v>
      </c>
      <c r="G592" s="8"/>
      <c r="H592" s="27"/>
      <c r="I592" s="6">
        <f t="shared" ref="I592" si="299">IF(E580="sauen",G580,0)</f>
        <v>0</v>
      </c>
      <c r="J592" s="6">
        <f t="shared" ref="J592" si="300">IF(E580="sauen m",G580,0)</f>
        <v>0</v>
      </c>
      <c r="K592" s="8">
        <f t="shared" ref="K592" si="301">IF(E580="Schwein verworfen",G580,0)</f>
        <v>0</v>
      </c>
      <c r="L592" s="8"/>
    </row>
    <row r="593" spans="4:12" ht="14.1" customHeight="1" x14ac:dyDescent="0.3">
      <c r="D593" s="15" t="s">
        <v>145</v>
      </c>
      <c r="E593" s="16">
        <f t="shared" ref="E593" si="302">SUM(E583:E592)</f>
        <v>0</v>
      </c>
      <c r="F593" s="16">
        <f t="shared" ref="F593" si="303">SUM(F583:F592)</f>
        <v>0</v>
      </c>
      <c r="G593" s="17"/>
      <c r="H593" s="27" t="s">
        <v>146</v>
      </c>
      <c r="I593" s="6">
        <f t="shared" ref="I593" si="304">SUM(I583:I592)</f>
        <v>0</v>
      </c>
      <c r="J593" s="6">
        <f t="shared" ref="J593" si="305">SUM(J583:J592)</f>
        <v>0</v>
      </c>
      <c r="K593" s="8">
        <f t="shared" ref="K593" si="306">SUM(K583:K592)</f>
        <v>0</v>
      </c>
      <c r="L593" s="8"/>
    </row>
    <row r="594" spans="4:12" ht="14.1" customHeight="1" thickBot="1" x14ac:dyDescent="0.35">
      <c r="D594" s="28"/>
      <c r="E594" s="9">
        <f t="shared" ref="E594" si="307">SUM(E593:F593)</f>
        <v>0</v>
      </c>
      <c r="F594" s="9"/>
      <c r="G594" s="25"/>
      <c r="H594" s="28"/>
      <c r="I594" s="9">
        <f t="shared" ref="I594" si="308">SUM(I593:K593)</f>
        <v>0</v>
      </c>
      <c r="J594" s="9"/>
      <c r="K594" s="25"/>
      <c r="L594" s="8"/>
    </row>
    <row r="595" spans="4:12" ht="14.1" customHeight="1" x14ac:dyDescent="0.3">
      <c r="D595" s="27"/>
      <c r="E595" s="6"/>
      <c r="F595" s="6"/>
      <c r="G595" s="6"/>
      <c r="H595" s="6"/>
      <c r="I595" s="6"/>
      <c r="J595" s="6"/>
      <c r="K595" s="6"/>
      <c r="L595" s="8"/>
    </row>
    <row r="596" spans="4:12" ht="14.1" customHeight="1" x14ac:dyDescent="0.3">
      <c r="D596" s="27"/>
      <c r="E596" s="6"/>
      <c r="F596" s="6"/>
      <c r="G596" s="6"/>
      <c r="H596" s="6"/>
      <c r="I596" s="6"/>
      <c r="J596" s="6"/>
      <c r="K596" s="6"/>
      <c r="L596" s="8"/>
    </row>
    <row r="597" spans="4:12" ht="14.1" customHeight="1" thickBot="1" x14ac:dyDescent="0.35">
      <c r="D597" s="27"/>
      <c r="E597" s="6"/>
      <c r="F597" s="6"/>
      <c r="G597" s="6"/>
      <c r="H597" s="6"/>
      <c r="I597" s="6"/>
      <c r="J597" s="6"/>
      <c r="K597" s="6"/>
      <c r="L597" s="8"/>
    </row>
    <row r="598" spans="4:12" ht="105.75" customHeight="1" x14ac:dyDescent="0.3">
      <c r="D598" s="11" t="s">
        <v>153</v>
      </c>
      <c r="E598" s="14" t="s">
        <v>148</v>
      </c>
      <c r="F598" s="12" t="s">
        <v>149</v>
      </c>
      <c r="G598" s="6"/>
      <c r="H598" s="6"/>
      <c r="I598" s="6"/>
      <c r="J598" s="6"/>
      <c r="K598" s="6"/>
      <c r="L598" s="8"/>
    </row>
    <row r="599" spans="4:12" ht="14.1" customHeight="1" thickBot="1" x14ac:dyDescent="0.35">
      <c r="D599" s="13">
        <f t="shared" ref="D599" si="309">G580-I594</f>
        <v>0</v>
      </c>
      <c r="E599" s="10" t="e">
        <f t="shared" ref="E599" si="310">(F580-E594)/(G580-I594)</f>
        <v>#DIV/0!</v>
      </c>
      <c r="F599" s="25" t="e">
        <f t="shared" ref="F599" si="311">F580/G580</f>
        <v>#DIV/0!</v>
      </c>
      <c r="G599" s="9"/>
      <c r="H599" s="9"/>
      <c r="I599" s="9"/>
      <c r="J599" s="9"/>
      <c r="K599" s="9"/>
      <c r="L599" s="25"/>
    </row>
    <row r="600" spans="4:12" ht="14.1" customHeight="1" thickBot="1" x14ac:dyDescent="0.35">
      <c r="D600" s="36"/>
      <c r="E600" s="29"/>
      <c r="F600" s="29"/>
      <c r="G600" s="29"/>
      <c r="H600" s="29"/>
      <c r="I600" s="29"/>
      <c r="J600" s="29"/>
      <c r="K600" s="29"/>
      <c r="L600" s="23"/>
    </row>
    <row r="601" spans="4:12" ht="14.1" customHeight="1" thickBot="1" x14ac:dyDescent="0.35">
      <c r="D601" s="1"/>
      <c r="E601" s="1"/>
      <c r="F601" s="1"/>
      <c r="G601" s="1"/>
      <c r="H601" s="1"/>
      <c r="I601" s="1"/>
      <c r="J601" s="1"/>
      <c r="K601" s="1"/>
      <c r="L601" s="1"/>
    </row>
    <row r="602" spans="4:12" ht="14.1" customHeight="1" thickBot="1" x14ac:dyDescent="0.35">
      <c r="D602" s="33" t="s">
        <v>211</v>
      </c>
      <c r="E602" s="34"/>
      <c r="F602" s="34"/>
      <c r="G602" s="34"/>
      <c r="H602" s="34"/>
      <c r="I602" s="34"/>
      <c r="J602" s="34"/>
      <c r="K602" s="34"/>
      <c r="L602" s="35"/>
    </row>
    <row r="603" spans="4:12" ht="14.1" customHeight="1" x14ac:dyDescent="0.3">
      <c r="D603" s="27"/>
      <c r="E603" s="6"/>
      <c r="F603" s="6" t="s">
        <v>142</v>
      </c>
      <c r="G603" s="8" t="s">
        <v>72</v>
      </c>
      <c r="H603" s="6"/>
      <c r="I603" s="6"/>
      <c r="J603" s="6"/>
      <c r="K603" s="6"/>
      <c r="L603" s="8"/>
    </row>
    <row r="604" spans="4:12" ht="14.1" customHeight="1" x14ac:dyDescent="0.3">
      <c r="D604" s="27"/>
      <c r="E604" s="6">
        <f>'Sauen + verworfen Basis'!C200</f>
        <v>0</v>
      </c>
      <c r="F604" s="31">
        <f>'Sauen + verworfen Basis'!D200*'Sauen + verworfen Basis'!B200</f>
        <v>0</v>
      </c>
      <c r="G604" s="18">
        <f>'Sauen + verworfen Basis'!B200</f>
        <v>0</v>
      </c>
      <c r="H604" s="6"/>
      <c r="I604" s="6"/>
      <c r="J604" s="6"/>
      <c r="K604" s="6"/>
      <c r="L604" s="8"/>
    </row>
    <row r="605" spans="4:12" ht="14.1" customHeight="1" x14ac:dyDescent="0.3">
      <c r="D605" s="27"/>
      <c r="E605" s="6">
        <f>'Sauen + verworfen Basis'!C201</f>
        <v>0</v>
      </c>
      <c r="F605" s="31">
        <f>'Sauen + verworfen Basis'!D201*'Sauen + verworfen Basis'!B201</f>
        <v>0</v>
      </c>
      <c r="G605" s="18">
        <f>'Sauen + verworfen Basis'!B201</f>
        <v>0</v>
      </c>
      <c r="H605" s="6"/>
      <c r="I605" s="6"/>
      <c r="J605" s="6"/>
      <c r="K605" s="6"/>
      <c r="L605" s="8"/>
    </row>
    <row r="606" spans="4:12" ht="14.1" customHeight="1" x14ac:dyDescent="0.3">
      <c r="D606" s="27"/>
      <c r="E606" s="6">
        <f>'Sauen + verworfen Basis'!C202</f>
        <v>0</v>
      </c>
      <c r="F606" s="31">
        <f>'Sauen + verworfen Basis'!D202*'Sauen + verworfen Basis'!B202</f>
        <v>0</v>
      </c>
      <c r="G606" s="18">
        <f>'Sauen + verworfen Basis'!B202</f>
        <v>0</v>
      </c>
      <c r="H606" s="6"/>
      <c r="I606" s="6"/>
      <c r="J606" s="6"/>
      <c r="K606" s="6"/>
      <c r="L606" s="8"/>
    </row>
    <row r="607" spans="4:12" ht="14.1" customHeight="1" x14ac:dyDescent="0.3">
      <c r="D607" s="27"/>
      <c r="E607" s="6">
        <f>'Sauen + verworfen Basis'!C203</f>
        <v>0</v>
      </c>
      <c r="F607" s="31">
        <f>'Sauen + verworfen Basis'!D203*'Sauen + verworfen Basis'!B203</f>
        <v>0</v>
      </c>
      <c r="G607" s="18">
        <f>'Sauen + verworfen Basis'!B203</f>
        <v>0</v>
      </c>
      <c r="H607" s="6"/>
      <c r="I607" s="6"/>
      <c r="J607" s="6"/>
      <c r="K607" s="6"/>
      <c r="L607" s="8"/>
    </row>
    <row r="608" spans="4:12" ht="14.1" customHeight="1" x14ac:dyDescent="0.3">
      <c r="D608" s="27"/>
      <c r="E608" s="6">
        <f>'Sauen + verworfen Basis'!C204</f>
        <v>0</v>
      </c>
      <c r="F608" s="31">
        <f>'Sauen + verworfen Basis'!D204*'Sauen + verworfen Basis'!B204</f>
        <v>0</v>
      </c>
      <c r="G608" s="18">
        <f>'Sauen + verworfen Basis'!B204</f>
        <v>0</v>
      </c>
      <c r="H608" s="6"/>
      <c r="I608" s="6"/>
      <c r="J608" s="6"/>
      <c r="K608" s="6"/>
      <c r="L608" s="8"/>
    </row>
    <row r="609" spans="4:12" ht="14.1" customHeight="1" x14ac:dyDescent="0.3">
      <c r="D609" s="27"/>
      <c r="E609" s="6">
        <f>'Sauen + verworfen Basis'!C205</f>
        <v>0</v>
      </c>
      <c r="F609" s="31">
        <f>'Sauen + verworfen Basis'!D205*'Sauen + verworfen Basis'!B205</f>
        <v>0</v>
      </c>
      <c r="G609" s="18">
        <f>'Sauen + verworfen Basis'!B205</f>
        <v>0</v>
      </c>
      <c r="H609" s="6"/>
      <c r="I609" s="6"/>
      <c r="J609" s="6"/>
      <c r="K609" s="6"/>
      <c r="L609" s="8"/>
    </row>
    <row r="610" spans="4:12" ht="14.1" customHeight="1" x14ac:dyDescent="0.3">
      <c r="D610" s="27"/>
      <c r="E610" s="6">
        <f>'Sauen + verworfen Basis'!C206</f>
        <v>0</v>
      </c>
      <c r="F610" s="31">
        <f>'Sauen + verworfen Basis'!D206*'Sauen + verworfen Basis'!B206</f>
        <v>0</v>
      </c>
      <c r="G610" s="18">
        <f>'Sauen + verworfen Basis'!B206</f>
        <v>0</v>
      </c>
      <c r="H610" s="6"/>
      <c r="I610" s="6"/>
      <c r="J610" s="6"/>
      <c r="K610" s="6"/>
      <c r="L610" s="8"/>
    </row>
    <row r="611" spans="4:12" ht="14.1" customHeight="1" x14ac:dyDescent="0.3">
      <c r="D611" s="27"/>
      <c r="E611" s="6">
        <f>'Sauen + verworfen Basis'!C207</f>
        <v>0</v>
      </c>
      <c r="F611" s="31">
        <f>'Sauen + verworfen Basis'!D207*'Sauen + verworfen Basis'!B207</f>
        <v>0</v>
      </c>
      <c r="G611" s="18">
        <f>'Sauen + verworfen Basis'!B207</f>
        <v>0</v>
      </c>
      <c r="H611" s="6"/>
      <c r="I611" s="6"/>
      <c r="J611" s="6"/>
      <c r="K611" s="6"/>
      <c r="L611" s="8"/>
    </row>
    <row r="612" spans="4:12" ht="14.1" customHeight="1" x14ac:dyDescent="0.3">
      <c r="D612" s="27"/>
      <c r="E612" s="6">
        <f>'Sauen + verworfen Basis'!C208</f>
        <v>0</v>
      </c>
      <c r="F612" s="31">
        <f>'Sauen + verworfen Basis'!D208*'Sauen + verworfen Basis'!B208</f>
        <v>0</v>
      </c>
      <c r="G612" s="18">
        <f>'Sauen + verworfen Basis'!B208</f>
        <v>0</v>
      </c>
      <c r="H612" s="6"/>
      <c r="I612" s="6"/>
      <c r="J612" s="6"/>
      <c r="K612" s="6"/>
      <c r="L612" s="8"/>
    </row>
    <row r="613" spans="4:12" ht="14.1" customHeight="1" x14ac:dyDescent="0.3">
      <c r="D613" s="27"/>
      <c r="E613" s="6">
        <f>'Sauen + verworfen Basis'!C209</f>
        <v>0</v>
      </c>
      <c r="F613" s="31">
        <f>'Sauen + verworfen Basis'!D209*'Sauen + verworfen Basis'!B209</f>
        <v>0</v>
      </c>
      <c r="G613" s="18">
        <f>'Sauen + verworfen Basis'!B209</f>
        <v>0</v>
      </c>
      <c r="H613" s="6"/>
      <c r="I613" s="6"/>
      <c r="J613" s="6"/>
      <c r="K613" s="6"/>
      <c r="L613" s="8"/>
    </row>
    <row r="614" spans="4:12" ht="14.1" customHeight="1" thickBot="1" x14ac:dyDescent="0.35">
      <c r="D614" s="19" t="s">
        <v>143</v>
      </c>
      <c r="E614" s="20"/>
      <c r="F614" s="32">
        <f t="shared" ref="F614:G614" si="312">ROUND(SUM(F604:F613),2)</f>
        <v>0</v>
      </c>
      <c r="G614" s="21">
        <f t="shared" si="312"/>
        <v>0</v>
      </c>
      <c r="H614" s="6"/>
      <c r="I614" s="6"/>
      <c r="J614" s="6"/>
      <c r="K614" s="6"/>
      <c r="L614" s="8"/>
    </row>
    <row r="615" spans="4:12" ht="14.1" customHeight="1" thickBot="1" x14ac:dyDescent="0.35">
      <c r="D615" s="27"/>
      <c r="E615" s="6"/>
      <c r="F615" s="6"/>
      <c r="G615" s="6"/>
      <c r="H615" s="6"/>
      <c r="I615" s="6"/>
      <c r="J615" s="6"/>
      <c r="K615" s="6"/>
      <c r="L615" s="8"/>
    </row>
    <row r="616" spans="4:12" ht="14.1" customHeight="1" x14ac:dyDescent="0.3">
      <c r="D616" s="26"/>
      <c r="E616" s="7" t="s">
        <v>133</v>
      </c>
      <c r="F616" s="7" t="s">
        <v>136</v>
      </c>
      <c r="G616" s="24"/>
      <c r="H616" s="26"/>
      <c r="I616" s="7" t="s">
        <v>144</v>
      </c>
      <c r="J616" s="7" t="s">
        <v>136</v>
      </c>
      <c r="K616" s="22" t="s">
        <v>152</v>
      </c>
      <c r="L616" s="8"/>
    </row>
    <row r="617" spans="4:12" ht="14.1" customHeight="1" x14ac:dyDescent="0.3">
      <c r="D617" s="27"/>
      <c r="E617" s="6">
        <f t="shared" ref="E617:E625" si="313">IF(E604="sauen",F604,0)</f>
        <v>0</v>
      </c>
      <c r="F617" s="6">
        <f t="shared" ref="F617:F625" si="314">IF(E604="Sauen m",F604,0)</f>
        <v>0</v>
      </c>
      <c r="G617" s="8"/>
      <c r="H617" s="27"/>
      <c r="I617" s="6">
        <f t="shared" ref="I617:I625" si="315">IF(E604="sauen",G604,0)</f>
        <v>0</v>
      </c>
      <c r="J617" s="6">
        <f t="shared" ref="J617:J625" si="316">IF(E604="sauen m",G604,0)</f>
        <v>0</v>
      </c>
      <c r="K617" s="8">
        <f t="shared" ref="K617:K625" si="317">IF(E604="Schwein verworfen",G604,0)</f>
        <v>0</v>
      </c>
      <c r="L617" s="8"/>
    </row>
    <row r="618" spans="4:12" ht="14.1" customHeight="1" x14ac:dyDescent="0.3">
      <c r="D618" s="27"/>
      <c r="E618" s="6">
        <f t="shared" si="313"/>
        <v>0</v>
      </c>
      <c r="F618" s="6">
        <f t="shared" si="314"/>
        <v>0</v>
      </c>
      <c r="G618" s="8"/>
      <c r="H618" s="27"/>
      <c r="I618" s="6">
        <f t="shared" si="315"/>
        <v>0</v>
      </c>
      <c r="J618" s="6">
        <f t="shared" si="316"/>
        <v>0</v>
      </c>
      <c r="K618" s="8">
        <f t="shared" si="317"/>
        <v>0</v>
      </c>
      <c r="L618" s="8"/>
    </row>
    <row r="619" spans="4:12" ht="14.1" customHeight="1" x14ac:dyDescent="0.3">
      <c r="D619" s="27"/>
      <c r="E619" s="6">
        <f t="shared" si="313"/>
        <v>0</v>
      </c>
      <c r="F619" s="6">
        <f t="shared" si="314"/>
        <v>0</v>
      </c>
      <c r="G619" s="8"/>
      <c r="H619" s="27"/>
      <c r="I619" s="6">
        <f t="shared" si="315"/>
        <v>0</v>
      </c>
      <c r="J619" s="6">
        <f t="shared" si="316"/>
        <v>0</v>
      </c>
      <c r="K619" s="8">
        <f t="shared" si="317"/>
        <v>0</v>
      </c>
      <c r="L619" s="8"/>
    </row>
    <row r="620" spans="4:12" ht="14.1" customHeight="1" x14ac:dyDescent="0.3">
      <c r="D620" s="27"/>
      <c r="E620" s="6">
        <f t="shared" si="313"/>
        <v>0</v>
      </c>
      <c r="F620" s="6">
        <f t="shared" si="314"/>
        <v>0</v>
      </c>
      <c r="G620" s="8"/>
      <c r="H620" s="27"/>
      <c r="I620" s="6">
        <f t="shared" si="315"/>
        <v>0</v>
      </c>
      <c r="J620" s="6">
        <f t="shared" si="316"/>
        <v>0</v>
      </c>
      <c r="K620" s="8">
        <f t="shared" si="317"/>
        <v>0</v>
      </c>
      <c r="L620" s="8"/>
    </row>
    <row r="621" spans="4:12" ht="14.1" customHeight="1" x14ac:dyDescent="0.3">
      <c r="D621" s="27"/>
      <c r="E621" s="6">
        <f t="shared" si="313"/>
        <v>0</v>
      </c>
      <c r="F621" s="6">
        <f t="shared" si="314"/>
        <v>0</v>
      </c>
      <c r="G621" s="8"/>
      <c r="H621" s="27"/>
      <c r="I621" s="6">
        <f t="shared" si="315"/>
        <v>0</v>
      </c>
      <c r="J621" s="6">
        <f t="shared" si="316"/>
        <v>0</v>
      </c>
      <c r="K621" s="8">
        <f t="shared" si="317"/>
        <v>0</v>
      </c>
      <c r="L621" s="8"/>
    </row>
    <row r="622" spans="4:12" ht="14.1" customHeight="1" x14ac:dyDescent="0.3">
      <c r="D622" s="27"/>
      <c r="E622" s="6">
        <f t="shared" si="313"/>
        <v>0</v>
      </c>
      <c r="F622" s="6">
        <f t="shared" si="314"/>
        <v>0</v>
      </c>
      <c r="G622" s="8"/>
      <c r="H622" s="27"/>
      <c r="I622" s="6">
        <f t="shared" si="315"/>
        <v>0</v>
      </c>
      <c r="J622" s="6">
        <f t="shared" si="316"/>
        <v>0</v>
      </c>
      <c r="K622" s="8">
        <f t="shared" si="317"/>
        <v>0</v>
      </c>
      <c r="L622" s="8"/>
    </row>
    <row r="623" spans="4:12" ht="14.1" customHeight="1" x14ac:dyDescent="0.3">
      <c r="D623" s="27"/>
      <c r="E623" s="6">
        <f t="shared" si="313"/>
        <v>0</v>
      </c>
      <c r="F623" s="6">
        <f t="shared" si="314"/>
        <v>0</v>
      </c>
      <c r="G623" s="8"/>
      <c r="H623" s="27"/>
      <c r="I623" s="6">
        <f t="shared" si="315"/>
        <v>0</v>
      </c>
      <c r="J623" s="6">
        <f t="shared" si="316"/>
        <v>0</v>
      </c>
      <c r="K623" s="8">
        <f t="shared" si="317"/>
        <v>0</v>
      </c>
      <c r="L623" s="8"/>
    </row>
    <row r="624" spans="4:12" ht="14.1" customHeight="1" x14ac:dyDescent="0.3">
      <c r="D624" s="27"/>
      <c r="E624" s="6">
        <f t="shared" si="313"/>
        <v>0</v>
      </c>
      <c r="F624" s="6">
        <f t="shared" si="314"/>
        <v>0</v>
      </c>
      <c r="G624" s="8"/>
      <c r="H624" s="27"/>
      <c r="I624" s="6">
        <f t="shared" si="315"/>
        <v>0</v>
      </c>
      <c r="J624" s="6">
        <f t="shared" si="316"/>
        <v>0</v>
      </c>
      <c r="K624" s="8">
        <f t="shared" si="317"/>
        <v>0</v>
      </c>
      <c r="L624" s="8"/>
    </row>
    <row r="625" spans="4:12" ht="14.1" customHeight="1" x14ac:dyDescent="0.3">
      <c r="D625" s="27"/>
      <c r="E625" s="6">
        <f t="shared" si="313"/>
        <v>0</v>
      </c>
      <c r="F625" s="6">
        <f t="shared" si="314"/>
        <v>0</v>
      </c>
      <c r="G625" s="8"/>
      <c r="H625" s="27"/>
      <c r="I625" s="6">
        <f t="shared" si="315"/>
        <v>0</v>
      </c>
      <c r="J625" s="6">
        <f t="shared" si="316"/>
        <v>0</v>
      </c>
      <c r="K625" s="8">
        <f t="shared" si="317"/>
        <v>0</v>
      </c>
      <c r="L625" s="8"/>
    </row>
    <row r="626" spans="4:12" ht="14.1" customHeight="1" x14ac:dyDescent="0.3">
      <c r="D626" s="27"/>
      <c r="E626" s="6">
        <f t="shared" ref="E626" si="318">IF(E614="sauen",F614,0)</f>
        <v>0</v>
      </c>
      <c r="F626" s="6">
        <f t="shared" ref="F626" si="319">IF(E614="Sauen m",F614,0)</f>
        <v>0</v>
      </c>
      <c r="G626" s="8"/>
      <c r="H626" s="27"/>
      <c r="I626" s="6">
        <f t="shared" ref="I626" si="320">IF(E614="sauen",G614,0)</f>
        <v>0</v>
      </c>
      <c r="J626" s="6">
        <f t="shared" ref="J626" si="321">IF(E614="sauen m",G614,0)</f>
        <v>0</v>
      </c>
      <c r="K626" s="8">
        <f t="shared" ref="K626" si="322">IF(E614="Schwein verworfen",G614,0)</f>
        <v>0</v>
      </c>
      <c r="L626" s="8"/>
    </row>
    <row r="627" spans="4:12" ht="14.1" customHeight="1" x14ac:dyDescent="0.3">
      <c r="D627" s="15" t="s">
        <v>145</v>
      </c>
      <c r="E627" s="16">
        <f t="shared" ref="E627:F627" si="323">SUM(E617:E626)</f>
        <v>0</v>
      </c>
      <c r="F627" s="16">
        <f t="shared" si="323"/>
        <v>0</v>
      </c>
      <c r="G627" s="17"/>
      <c r="H627" s="27" t="s">
        <v>146</v>
      </c>
      <c r="I627" s="6">
        <f t="shared" ref="I627:K627" si="324">SUM(I617:I626)</f>
        <v>0</v>
      </c>
      <c r="J627" s="6">
        <f t="shared" si="324"/>
        <v>0</v>
      </c>
      <c r="K627" s="8">
        <f t="shared" si="324"/>
        <v>0</v>
      </c>
      <c r="L627" s="8"/>
    </row>
    <row r="628" spans="4:12" ht="14.1" customHeight="1" thickBot="1" x14ac:dyDescent="0.35">
      <c r="D628" s="28"/>
      <c r="E628" s="9">
        <f t="shared" ref="E628" si="325">SUM(E627:F627)</f>
        <v>0</v>
      </c>
      <c r="F628" s="9"/>
      <c r="G628" s="25"/>
      <c r="H628" s="28"/>
      <c r="I628" s="9">
        <f t="shared" ref="I628" si="326">SUM(I627:K627)</f>
        <v>0</v>
      </c>
      <c r="J628" s="9"/>
      <c r="K628" s="25"/>
      <c r="L628" s="8"/>
    </row>
    <row r="629" spans="4:12" ht="14.1" customHeight="1" x14ac:dyDescent="0.3">
      <c r="D629" s="27"/>
      <c r="E629" s="6"/>
      <c r="F629" s="6"/>
      <c r="G629" s="6"/>
      <c r="H629" s="6"/>
      <c r="I629" s="6"/>
      <c r="J629" s="6"/>
      <c r="K629" s="6"/>
      <c r="L629" s="8"/>
    </row>
    <row r="630" spans="4:12" ht="14.1" customHeight="1" x14ac:dyDescent="0.3">
      <c r="D630" s="27"/>
      <c r="E630" s="6"/>
      <c r="F630" s="6"/>
      <c r="G630" s="6"/>
      <c r="H630" s="6"/>
      <c r="I630" s="6"/>
      <c r="J630" s="6"/>
      <c r="K630" s="6"/>
      <c r="L630" s="8"/>
    </row>
    <row r="631" spans="4:12" ht="14.1" customHeight="1" thickBot="1" x14ac:dyDescent="0.35">
      <c r="D631" s="27"/>
      <c r="E631" s="6"/>
      <c r="F631" s="6"/>
      <c r="G631" s="6"/>
      <c r="H631" s="6"/>
      <c r="I631" s="6"/>
      <c r="J631" s="6"/>
      <c r="K631" s="6"/>
      <c r="L631" s="8"/>
    </row>
    <row r="632" spans="4:12" ht="14.1" customHeight="1" x14ac:dyDescent="0.3">
      <c r="D632" s="11" t="s">
        <v>153</v>
      </c>
      <c r="E632" s="14" t="s">
        <v>148</v>
      </c>
      <c r="F632" s="12" t="s">
        <v>149</v>
      </c>
      <c r="G632" s="6"/>
      <c r="H632" s="6"/>
      <c r="I632" s="6"/>
      <c r="J632" s="6"/>
      <c r="K632" s="6"/>
      <c r="L632" s="8"/>
    </row>
    <row r="633" spans="4:12" ht="14.1" customHeight="1" thickBot="1" x14ac:dyDescent="0.35">
      <c r="D633" s="13">
        <f t="shared" ref="D633" si="327">G614-I628</f>
        <v>0</v>
      </c>
      <c r="E633" s="10" t="e">
        <f t="shared" ref="E633" si="328">(F614-E628)/(G614-I628)</f>
        <v>#DIV/0!</v>
      </c>
      <c r="F633" s="25" t="e">
        <f t="shared" ref="F633" si="329">F614/G614</f>
        <v>#DIV/0!</v>
      </c>
      <c r="G633" s="9"/>
      <c r="H633" s="9"/>
      <c r="I633" s="9"/>
      <c r="J633" s="9"/>
      <c r="K633" s="9"/>
      <c r="L633" s="25"/>
    </row>
    <row r="634" spans="4:12" ht="14.1" customHeight="1" thickBot="1" x14ac:dyDescent="0.35">
      <c r="D634" s="36"/>
      <c r="E634" s="29"/>
      <c r="F634" s="29"/>
      <c r="G634" s="29"/>
      <c r="H634" s="29"/>
      <c r="I634" s="29"/>
      <c r="J634" s="29"/>
      <c r="K634" s="29"/>
      <c r="L634" s="23"/>
    </row>
    <row r="635" spans="4:12" ht="14.1" customHeight="1" thickBot="1" x14ac:dyDescent="0.35">
      <c r="D635" s="33" t="s">
        <v>212</v>
      </c>
      <c r="E635" s="34"/>
      <c r="F635" s="34"/>
      <c r="G635" s="34"/>
      <c r="H635" s="34"/>
      <c r="I635" s="34"/>
      <c r="J635" s="34"/>
      <c r="K635" s="34"/>
      <c r="L635" s="35"/>
    </row>
    <row r="636" spans="4:12" ht="14.1" customHeight="1" x14ac:dyDescent="0.3">
      <c r="D636" s="27"/>
      <c r="E636" s="6"/>
      <c r="F636" s="6" t="s">
        <v>142</v>
      </c>
      <c r="G636" s="8" t="s">
        <v>72</v>
      </c>
      <c r="H636" s="6"/>
      <c r="I636" s="6"/>
      <c r="J636" s="6"/>
      <c r="K636" s="6"/>
      <c r="L636" s="8"/>
    </row>
    <row r="637" spans="4:12" ht="14.1" customHeight="1" x14ac:dyDescent="0.3">
      <c r="D637" s="27"/>
      <c r="E637" s="6">
        <f>'Sauen + verworfen Basis'!C211</f>
        <v>0</v>
      </c>
      <c r="F637" s="31">
        <f>'Sauen + verworfen Basis'!D211*'Sauen + verworfen Basis'!B211</f>
        <v>0</v>
      </c>
      <c r="G637" s="18">
        <f>'Sauen + verworfen Basis'!B211</f>
        <v>0</v>
      </c>
      <c r="H637" s="6"/>
      <c r="I637" s="6"/>
      <c r="J637" s="6"/>
      <c r="K637" s="6"/>
      <c r="L637" s="8"/>
    </row>
    <row r="638" spans="4:12" ht="14.1" customHeight="1" x14ac:dyDescent="0.3">
      <c r="D638" s="27"/>
      <c r="E638" s="6">
        <f>'Sauen + verworfen Basis'!C212</f>
        <v>0</v>
      </c>
      <c r="F638" s="31">
        <f>'Sauen + verworfen Basis'!D212*'Sauen + verworfen Basis'!B212</f>
        <v>0</v>
      </c>
      <c r="G638" s="18">
        <f>'Sauen + verworfen Basis'!B212</f>
        <v>0</v>
      </c>
      <c r="H638" s="6"/>
      <c r="I638" s="6"/>
      <c r="J638" s="6"/>
      <c r="K638" s="6"/>
      <c r="L638" s="8"/>
    </row>
    <row r="639" spans="4:12" ht="14.1" customHeight="1" x14ac:dyDescent="0.3">
      <c r="D639" s="27"/>
      <c r="E639" s="6">
        <f>'Sauen + verworfen Basis'!C213</f>
        <v>0</v>
      </c>
      <c r="F639" s="31">
        <f>'Sauen + verworfen Basis'!D213*'Sauen + verworfen Basis'!B213</f>
        <v>0</v>
      </c>
      <c r="G639" s="18">
        <f>'Sauen + verworfen Basis'!B213</f>
        <v>0</v>
      </c>
      <c r="H639" s="6"/>
      <c r="I639" s="6"/>
      <c r="J639" s="6"/>
      <c r="K639" s="6"/>
      <c r="L639" s="8"/>
    </row>
    <row r="640" spans="4:12" ht="14.1" customHeight="1" x14ac:dyDescent="0.3">
      <c r="D640" s="27"/>
      <c r="E640" s="6">
        <f>'Sauen + verworfen Basis'!C214</f>
        <v>0</v>
      </c>
      <c r="F640" s="31">
        <f>'Sauen + verworfen Basis'!D214*'Sauen + verworfen Basis'!B214</f>
        <v>0</v>
      </c>
      <c r="G640" s="18">
        <f>'Sauen + verworfen Basis'!B214</f>
        <v>0</v>
      </c>
      <c r="H640" s="6"/>
      <c r="I640" s="6"/>
      <c r="J640" s="6"/>
      <c r="K640" s="6"/>
      <c r="L640" s="8"/>
    </row>
    <row r="641" spans="4:12" ht="14.1" customHeight="1" x14ac:dyDescent="0.3">
      <c r="D641" s="27"/>
      <c r="E641" s="6">
        <f>'Sauen + verworfen Basis'!C215</f>
        <v>0</v>
      </c>
      <c r="F641" s="31">
        <f>'Sauen + verworfen Basis'!D215*'Sauen + verworfen Basis'!B215</f>
        <v>0</v>
      </c>
      <c r="G641" s="18">
        <f>'Sauen + verworfen Basis'!B215</f>
        <v>0</v>
      </c>
      <c r="H641" s="6"/>
      <c r="I641" s="6"/>
      <c r="J641" s="6"/>
      <c r="K641" s="6"/>
      <c r="L641" s="8"/>
    </row>
    <row r="642" spans="4:12" ht="14.1" customHeight="1" x14ac:dyDescent="0.3">
      <c r="D642" s="27"/>
      <c r="E642" s="6">
        <f>'Sauen + verworfen Basis'!C216</f>
        <v>0</v>
      </c>
      <c r="F642" s="31">
        <f>'Sauen + verworfen Basis'!D216*'Sauen + verworfen Basis'!B216</f>
        <v>0</v>
      </c>
      <c r="G642" s="18">
        <f>'Sauen + verworfen Basis'!B216</f>
        <v>0</v>
      </c>
      <c r="H642" s="6"/>
      <c r="I642" s="6"/>
      <c r="J642" s="6"/>
      <c r="K642" s="6"/>
      <c r="L642" s="8"/>
    </row>
    <row r="643" spans="4:12" ht="14.1" customHeight="1" x14ac:dyDescent="0.3">
      <c r="D643" s="27"/>
      <c r="E643" s="6">
        <f>'Sauen + verworfen Basis'!C217</f>
        <v>0</v>
      </c>
      <c r="F643" s="31">
        <f>'Sauen + verworfen Basis'!D217*'Sauen + verworfen Basis'!B217</f>
        <v>0</v>
      </c>
      <c r="G643" s="18">
        <f>'Sauen + verworfen Basis'!B217</f>
        <v>0</v>
      </c>
      <c r="H643" s="6"/>
      <c r="I643" s="6"/>
      <c r="J643" s="6"/>
      <c r="K643" s="6"/>
      <c r="L643" s="8"/>
    </row>
    <row r="644" spans="4:12" ht="14.1" customHeight="1" x14ac:dyDescent="0.3">
      <c r="D644" s="27"/>
      <c r="E644" s="6">
        <f>'Sauen + verworfen Basis'!C218</f>
        <v>0</v>
      </c>
      <c r="F644" s="31">
        <f>'Sauen + verworfen Basis'!D218*'Sauen + verworfen Basis'!B218</f>
        <v>0</v>
      </c>
      <c r="G644" s="18">
        <f>'Sauen + verworfen Basis'!B218</f>
        <v>0</v>
      </c>
      <c r="H644" s="6"/>
      <c r="I644" s="6"/>
      <c r="J644" s="6"/>
      <c r="K644" s="6"/>
      <c r="L644" s="8"/>
    </row>
    <row r="645" spans="4:12" ht="14.1" customHeight="1" x14ac:dyDescent="0.3">
      <c r="D645" s="27"/>
      <c r="E645" s="6">
        <f>'Sauen + verworfen Basis'!C219</f>
        <v>0</v>
      </c>
      <c r="F645" s="31">
        <f>'Sauen + verworfen Basis'!D219*'Sauen + verworfen Basis'!B219</f>
        <v>0</v>
      </c>
      <c r="G645" s="18">
        <f>'Sauen + verworfen Basis'!B219</f>
        <v>0</v>
      </c>
      <c r="H645" s="6"/>
      <c r="I645" s="6"/>
      <c r="J645" s="6"/>
      <c r="K645" s="6"/>
      <c r="L645" s="8"/>
    </row>
    <row r="646" spans="4:12" ht="14.1" customHeight="1" x14ac:dyDescent="0.3">
      <c r="D646" s="27"/>
      <c r="E646" s="6">
        <f>'Sauen + verworfen Basis'!C220</f>
        <v>0</v>
      </c>
      <c r="F646" s="31">
        <f>'Sauen + verworfen Basis'!D220*'Sauen + verworfen Basis'!B220</f>
        <v>0</v>
      </c>
      <c r="G646" s="18">
        <f>'Sauen + verworfen Basis'!B220</f>
        <v>0</v>
      </c>
      <c r="H646" s="6"/>
      <c r="I646" s="6"/>
      <c r="J646" s="6"/>
      <c r="K646" s="6"/>
      <c r="L646" s="8"/>
    </row>
    <row r="647" spans="4:12" ht="14.1" customHeight="1" thickBot="1" x14ac:dyDescent="0.35">
      <c r="D647" s="19" t="s">
        <v>143</v>
      </c>
      <c r="E647" s="20"/>
      <c r="F647" s="32">
        <f t="shared" ref="F647:G647" si="330">ROUND(SUM(F637:F646),2)</f>
        <v>0</v>
      </c>
      <c r="G647" s="21">
        <f t="shared" si="330"/>
        <v>0</v>
      </c>
      <c r="H647" s="6"/>
      <c r="I647" s="6"/>
      <c r="J647" s="6"/>
      <c r="K647" s="6"/>
      <c r="L647" s="8"/>
    </row>
    <row r="648" spans="4:12" ht="14.1" customHeight="1" thickBot="1" x14ac:dyDescent="0.35">
      <c r="D648" s="27"/>
      <c r="E648" s="6"/>
      <c r="F648" s="6"/>
      <c r="G648" s="6"/>
      <c r="H648" s="6"/>
      <c r="I648" s="6"/>
      <c r="J648" s="6"/>
      <c r="K648" s="6"/>
      <c r="L648" s="8"/>
    </row>
    <row r="649" spans="4:12" ht="14.1" customHeight="1" x14ac:dyDescent="0.3">
      <c r="D649" s="26"/>
      <c r="E649" s="7" t="s">
        <v>133</v>
      </c>
      <c r="F649" s="7" t="s">
        <v>136</v>
      </c>
      <c r="G649" s="24"/>
      <c r="H649" s="26"/>
      <c r="I649" s="7" t="s">
        <v>144</v>
      </c>
      <c r="J649" s="7" t="s">
        <v>136</v>
      </c>
      <c r="K649" s="22" t="s">
        <v>152</v>
      </c>
      <c r="L649" s="8"/>
    </row>
    <row r="650" spans="4:12" ht="14.1" customHeight="1" x14ac:dyDescent="0.3">
      <c r="D650" s="27"/>
      <c r="E650" s="6">
        <f t="shared" ref="E650:E658" si="331">IF(E637="sauen",F637,0)</f>
        <v>0</v>
      </c>
      <c r="F650" s="6">
        <f t="shared" ref="F650:F658" si="332">IF(E637="Sauen m",F637,0)</f>
        <v>0</v>
      </c>
      <c r="G650" s="8"/>
      <c r="H650" s="27"/>
      <c r="I650" s="6">
        <f t="shared" ref="I650:I658" si="333">IF(E637="sauen",G637,0)</f>
        <v>0</v>
      </c>
      <c r="J650" s="6">
        <f t="shared" ref="J650:J658" si="334">IF(E637="sauen m",G637,0)</f>
        <v>0</v>
      </c>
      <c r="K650" s="8">
        <f t="shared" ref="K650:K658" si="335">IF(E637="Schwein verworfen",G637,0)</f>
        <v>0</v>
      </c>
      <c r="L650" s="8"/>
    </row>
    <row r="651" spans="4:12" ht="14.1" customHeight="1" x14ac:dyDescent="0.3">
      <c r="D651" s="27"/>
      <c r="E651" s="6">
        <f t="shared" si="331"/>
        <v>0</v>
      </c>
      <c r="F651" s="6">
        <f t="shared" si="332"/>
        <v>0</v>
      </c>
      <c r="G651" s="8"/>
      <c r="H651" s="27"/>
      <c r="I651" s="6">
        <f t="shared" si="333"/>
        <v>0</v>
      </c>
      <c r="J651" s="6">
        <f t="shared" si="334"/>
        <v>0</v>
      </c>
      <c r="K651" s="8">
        <f t="shared" si="335"/>
        <v>0</v>
      </c>
      <c r="L651" s="8"/>
    </row>
    <row r="652" spans="4:12" ht="14.1" customHeight="1" x14ac:dyDescent="0.3">
      <c r="D652" s="27"/>
      <c r="E652" s="6">
        <f t="shared" si="331"/>
        <v>0</v>
      </c>
      <c r="F652" s="6">
        <f t="shared" si="332"/>
        <v>0</v>
      </c>
      <c r="G652" s="8"/>
      <c r="H652" s="27"/>
      <c r="I652" s="6">
        <f t="shared" si="333"/>
        <v>0</v>
      </c>
      <c r="J652" s="6">
        <f t="shared" si="334"/>
        <v>0</v>
      </c>
      <c r="K652" s="8">
        <f t="shared" si="335"/>
        <v>0</v>
      </c>
      <c r="L652" s="8"/>
    </row>
    <row r="653" spans="4:12" ht="14.1" customHeight="1" x14ac:dyDescent="0.3">
      <c r="D653" s="27"/>
      <c r="E653" s="6">
        <f t="shared" si="331"/>
        <v>0</v>
      </c>
      <c r="F653" s="6">
        <f t="shared" si="332"/>
        <v>0</v>
      </c>
      <c r="G653" s="8"/>
      <c r="H653" s="27"/>
      <c r="I653" s="6">
        <f t="shared" si="333"/>
        <v>0</v>
      </c>
      <c r="J653" s="6">
        <f t="shared" si="334"/>
        <v>0</v>
      </c>
      <c r="K653" s="8">
        <f t="shared" si="335"/>
        <v>0</v>
      </c>
      <c r="L653" s="8"/>
    </row>
    <row r="654" spans="4:12" ht="14.1" customHeight="1" x14ac:dyDescent="0.3">
      <c r="D654" s="27"/>
      <c r="E654" s="6">
        <f t="shared" si="331"/>
        <v>0</v>
      </c>
      <c r="F654" s="6">
        <f t="shared" si="332"/>
        <v>0</v>
      </c>
      <c r="G654" s="8"/>
      <c r="H654" s="27"/>
      <c r="I654" s="6">
        <f t="shared" si="333"/>
        <v>0</v>
      </c>
      <c r="J654" s="6">
        <f t="shared" si="334"/>
        <v>0</v>
      </c>
      <c r="K654" s="8">
        <f t="shared" si="335"/>
        <v>0</v>
      </c>
      <c r="L654" s="8"/>
    </row>
    <row r="655" spans="4:12" ht="14.1" customHeight="1" x14ac:dyDescent="0.3">
      <c r="D655" s="27"/>
      <c r="E655" s="6">
        <f t="shared" si="331"/>
        <v>0</v>
      </c>
      <c r="F655" s="6">
        <f t="shared" si="332"/>
        <v>0</v>
      </c>
      <c r="G655" s="8"/>
      <c r="H655" s="27"/>
      <c r="I655" s="6">
        <f t="shared" si="333"/>
        <v>0</v>
      </c>
      <c r="J655" s="6">
        <f t="shared" si="334"/>
        <v>0</v>
      </c>
      <c r="K655" s="8">
        <f t="shared" si="335"/>
        <v>0</v>
      </c>
      <c r="L655" s="8"/>
    </row>
    <row r="656" spans="4:12" ht="14.1" customHeight="1" x14ac:dyDescent="0.3">
      <c r="D656" s="27"/>
      <c r="E656" s="6">
        <f t="shared" si="331"/>
        <v>0</v>
      </c>
      <c r="F656" s="6">
        <f t="shared" si="332"/>
        <v>0</v>
      </c>
      <c r="G656" s="8"/>
      <c r="H656" s="27"/>
      <c r="I656" s="6">
        <f t="shared" si="333"/>
        <v>0</v>
      </c>
      <c r="J656" s="6">
        <f t="shared" si="334"/>
        <v>0</v>
      </c>
      <c r="K656" s="8">
        <f t="shared" si="335"/>
        <v>0</v>
      </c>
      <c r="L656" s="8"/>
    </row>
    <row r="657" spans="4:12" ht="14.1" customHeight="1" x14ac:dyDescent="0.3">
      <c r="D657" s="27"/>
      <c r="E657" s="6">
        <f t="shared" si="331"/>
        <v>0</v>
      </c>
      <c r="F657" s="6">
        <f t="shared" si="332"/>
        <v>0</v>
      </c>
      <c r="G657" s="8"/>
      <c r="H657" s="27"/>
      <c r="I657" s="6">
        <f t="shared" si="333"/>
        <v>0</v>
      </c>
      <c r="J657" s="6">
        <f t="shared" si="334"/>
        <v>0</v>
      </c>
      <c r="K657" s="8">
        <f t="shared" si="335"/>
        <v>0</v>
      </c>
      <c r="L657" s="8"/>
    </row>
    <row r="658" spans="4:12" ht="14.1" customHeight="1" x14ac:dyDescent="0.3">
      <c r="D658" s="27"/>
      <c r="E658" s="6">
        <f t="shared" si="331"/>
        <v>0</v>
      </c>
      <c r="F658" s="6">
        <f t="shared" si="332"/>
        <v>0</v>
      </c>
      <c r="G658" s="8"/>
      <c r="H658" s="27"/>
      <c r="I658" s="6">
        <f t="shared" si="333"/>
        <v>0</v>
      </c>
      <c r="J658" s="6">
        <f t="shared" si="334"/>
        <v>0</v>
      </c>
      <c r="K658" s="8">
        <f t="shared" si="335"/>
        <v>0</v>
      </c>
      <c r="L658" s="8"/>
    </row>
    <row r="659" spans="4:12" ht="14.1" customHeight="1" x14ac:dyDescent="0.3">
      <c r="D659" s="27"/>
      <c r="E659" s="6">
        <f t="shared" ref="E659" si="336">IF(E647="sauen",F647,0)</f>
        <v>0</v>
      </c>
      <c r="F659" s="6">
        <f t="shared" ref="F659" si="337">IF(E647="Sauen m",F647,0)</f>
        <v>0</v>
      </c>
      <c r="G659" s="8"/>
      <c r="H659" s="27"/>
      <c r="I659" s="6">
        <f t="shared" ref="I659" si="338">IF(E647="sauen",G647,0)</f>
        <v>0</v>
      </c>
      <c r="J659" s="6">
        <f t="shared" ref="J659" si="339">IF(E647="sauen m",G647,0)</f>
        <v>0</v>
      </c>
      <c r="K659" s="8">
        <f t="shared" ref="K659" si="340">IF(E647="Schwein verworfen",G647,0)</f>
        <v>0</v>
      </c>
      <c r="L659" s="8"/>
    </row>
    <row r="660" spans="4:12" ht="14.1" customHeight="1" x14ac:dyDescent="0.3">
      <c r="D660" s="15" t="s">
        <v>145</v>
      </c>
      <c r="E660" s="16">
        <f t="shared" ref="E660:F660" si="341">SUM(E650:E659)</f>
        <v>0</v>
      </c>
      <c r="F660" s="16">
        <f t="shared" si="341"/>
        <v>0</v>
      </c>
      <c r="G660" s="17"/>
      <c r="H660" s="27" t="s">
        <v>146</v>
      </c>
      <c r="I660" s="6">
        <f t="shared" ref="I660:K660" si="342">SUM(I650:I659)</f>
        <v>0</v>
      </c>
      <c r="J660" s="6">
        <f t="shared" si="342"/>
        <v>0</v>
      </c>
      <c r="K660" s="8">
        <f t="shared" si="342"/>
        <v>0</v>
      </c>
      <c r="L660" s="8"/>
    </row>
    <row r="661" spans="4:12" ht="14.1" customHeight="1" thickBot="1" x14ac:dyDescent="0.35">
      <c r="D661" s="28"/>
      <c r="E661" s="9">
        <f t="shared" ref="E661" si="343">SUM(E660:F660)</f>
        <v>0</v>
      </c>
      <c r="F661" s="9"/>
      <c r="G661" s="25"/>
      <c r="H661" s="28"/>
      <c r="I661" s="9">
        <f t="shared" ref="I661" si="344">SUM(I660:K660)</f>
        <v>0</v>
      </c>
      <c r="J661" s="9"/>
      <c r="K661" s="25"/>
      <c r="L661" s="8"/>
    </row>
    <row r="662" spans="4:12" ht="14.1" customHeight="1" x14ac:dyDescent="0.3">
      <c r="D662" s="27"/>
      <c r="E662" s="6"/>
      <c r="F662" s="6"/>
      <c r="G662" s="6"/>
      <c r="H662" s="6"/>
      <c r="I662" s="6"/>
      <c r="J662" s="6"/>
      <c r="K662" s="6"/>
      <c r="L662" s="8"/>
    </row>
    <row r="663" spans="4:12" ht="14.1" customHeight="1" x14ac:dyDescent="0.3">
      <c r="D663" s="27"/>
      <c r="E663" s="6"/>
      <c r="F663" s="6"/>
      <c r="G663" s="6"/>
      <c r="H663" s="6"/>
      <c r="I663" s="6"/>
      <c r="J663" s="6"/>
      <c r="K663" s="6"/>
      <c r="L663" s="8"/>
    </row>
    <row r="664" spans="4:12" ht="14.1" customHeight="1" thickBot="1" x14ac:dyDescent="0.35">
      <c r="D664" s="27"/>
      <c r="E664" s="6"/>
      <c r="F664" s="6"/>
      <c r="G664" s="6"/>
      <c r="H664" s="6"/>
      <c r="I664" s="6"/>
      <c r="J664" s="6"/>
      <c r="K664" s="6"/>
      <c r="L664" s="8"/>
    </row>
    <row r="665" spans="4:12" ht="109.5" customHeight="1" x14ac:dyDescent="0.3">
      <c r="D665" s="11" t="s">
        <v>153</v>
      </c>
      <c r="E665" s="14" t="s">
        <v>148</v>
      </c>
      <c r="F665" s="12" t="s">
        <v>149</v>
      </c>
      <c r="G665" s="6"/>
      <c r="H665" s="6"/>
      <c r="I665" s="6"/>
      <c r="J665" s="6"/>
      <c r="K665" s="6"/>
      <c r="L665" s="8"/>
    </row>
    <row r="666" spans="4:12" ht="13.5" customHeight="1" thickBot="1" x14ac:dyDescent="0.35">
      <c r="D666" s="13">
        <f t="shared" ref="D666" si="345">G647-I661</f>
        <v>0</v>
      </c>
      <c r="E666" s="10" t="e">
        <f t="shared" ref="E666" si="346">(F647-E661)/(G647-I661)</f>
        <v>#DIV/0!</v>
      </c>
      <c r="F666" s="25" t="e">
        <f t="shared" ref="F666" si="347">F647/G647</f>
        <v>#DIV/0!</v>
      </c>
      <c r="G666" s="9"/>
      <c r="H666" s="9"/>
      <c r="I666" s="9"/>
      <c r="J666" s="9"/>
      <c r="K666" s="9"/>
      <c r="L666" s="25"/>
    </row>
    <row r="667" spans="4:12" ht="14.1" customHeight="1" thickBot="1" x14ac:dyDescent="0.35">
      <c r="D667" s="30"/>
      <c r="E667" s="2"/>
      <c r="F667" s="2"/>
      <c r="G667" s="2"/>
      <c r="H667" s="2"/>
      <c r="I667" s="2"/>
      <c r="J667" s="2"/>
      <c r="K667" s="2"/>
      <c r="L667" s="3"/>
    </row>
    <row r="668" spans="4:12" ht="14.1" customHeight="1" thickBot="1" x14ac:dyDescent="0.35">
      <c r="D668" s="33" t="s">
        <v>229</v>
      </c>
      <c r="E668" s="34"/>
      <c r="F668" s="34"/>
      <c r="G668" s="34"/>
      <c r="H668" s="34"/>
      <c r="I668" s="34"/>
      <c r="J668" s="34"/>
      <c r="K668" s="34"/>
      <c r="L668" s="35"/>
    </row>
    <row r="669" spans="4:12" ht="14.1" customHeight="1" x14ac:dyDescent="0.3">
      <c r="D669" s="27"/>
      <c r="E669" s="6"/>
      <c r="F669" s="6" t="s">
        <v>142</v>
      </c>
      <c r="G669" s="8" t="s">
        <v>72</v>
      </c>
      <c r="H669" s="6"/>
      <c r="I669" s="6"/>
      <c r="J669" s="6"/>
      <c r="K669" s="6"/>
      <c r="L669" s="8"/>
    </row>
    <row r="670" spans="4:12" ht="14.1" customHeight="1" x14ac:dyDescent="0.3">
      <c r="D670" s="27"/>
      <c r="E670" s="80">
        <f>'Sauen + verworfen Basis'!C222</f>
        <v>0</v>
      </c>
      <c r="F670" s="31">
        <f>'Sauen + verworfen Basis'!D222*'Sauen + verworfen Basis'!B222</f>
        <v>0</v>
      </c>
      <c r="G670" s="18">
        <f>'Sauen + verworfen Basis'!B222</f>
        <v>0</v>
      </c>
      <c r="H670" s="6"/>
      <c r="I670" s="6"/>
      <c r="J670" s="6"/>
      <c r="K670" s="6"/>
      <c r="L670" s="8"/>
    </row>
    <row r="671" spans="4:12" ht="14.1" customHeight="1" x14ac:dyDescent="0.3">
      <c r="D671" s="27"/>
      <c r="E671" s="80">
        <f>'Sauen + verworfen Basis'!C223</f>
        <v>0</v>
      </c>
      <c r="F671" s="31">
        <f>'Sauen + verworfen Basis'!D223*'Sauen + verworfen Basis'!B223</f>
        <v>0</v>
      </c>
      <c r="G671" s="18">
        <f>'Sauen + verworfen Basis'!B223</f>
        <v>0</v>
      </c>
      <c r="H671" s="6"/>
      <c r="I671" s="6"/>
      <c r="J671" s="6"/>
      <c r="K671" s="6"/>
      <c r="L671" s="8"/>
    </row>
    <row r="672" spans="4:12" ht="14.1" customHeight="1" x14ac:dyDescent="0.3">
      <c r="D672" s="27"/>
      <c r="E672" s="80">
        <f>'Sauen + verworfen Basis'!C224</f>
        <v>0</v>
      </c>
      <c r="F672" s="31">
        <f>'Sauen + verworfen Basis'!D224*'Sauen + verworfen Basis'!B224</f>
        <v>0</v>
      </c>
      <c r="G672" s="18">
        <f>'Sauen + verworfen Basis'!B224</f>
        <v>0</v>
      </c>
      <c r="H672" s="6"/>
      <c r="I672" s="6"/>
      <c r="J672" s="6"/>
      <c r="K672" s="6"/>
      <c r="L672" s="8"/>
    </row>
    <row r="673" spans="4:12" ht="14.1" customHeight="1" x14ac:dyDescent="0.3">
      <c r="D673" s="27"/>
      <c r="E673" s="80">
        <f>'Sauen + verworfen Basis'!C225</f>
        <v>0</v>
      </c>
      <c r="F673" s="31">
        <f>'Sauen + verworfen Basis'!D225*'Sauen + verworfen Basis'!B225</f>
        <v>0</v>
      </c>
      <c r="G673" s="18">
        <f>'Sauen + verworfen Basis'!B225</f>
        <v>0</v>
      </c>
      <c r="H673" s="6"/>
      <c r="I673" s="6"/>
      <c r="J673" s="6"/>
      <c r="K673" s="6"/>
      <c r="L673" s="8"/>
    </row>
    <row r="674" spans="4:12" ht="14.1" customHeight="1" x14ac:dyDescent="0.3">
      <c r="D674" s="27"/>
      <c r="E674" s="80">
        <f>'Sauen + verworfen Basis'!C226</f>
        <v>0</v>
      </c>
      <c r="F674" s="31">
        <f>'Sauen + verworfen Basis'!D226*'Sauen + verworfen Basis'!B226</f>
        <v>0</v>
      </c>
      <c r="G674" s="18">
        <f>'Sauen + verworfen Basis'!B226</f>
        <v>0</v>
      </c>
      <c r="H674" s="6"/>
      <c r="I674" s="6"/>
      <c r="J674" s="6"/>
      <c r="K674" s="6"/>
      <c r="L674" s="8"/>
    </row>
    <row r="675" spans="4:12" ht="14.1" customHeight="1" x14ac:dyDescent="0.3">
      <c r="D675" s="27"/>
      <c r="E675" s="80">
        <f>'Sauen + verworfen Basis'!C227</f>
        <v>0</v>
      </c>
      <c r="F675" s="31">
        <f>'Sauen + verworfen Basis'!D227*'Sauen + verworfen Basis'!B227</f>
        <v>0</v>
      </c>
      <c r="G675" s="18">
        <f>'Sauen + verworfen Basis'!B227</f>
        <v>0</v>
      </c>
      <c r="H675" s="6"/>
      <c r="I675" s="6"/>
      <c r="J675" s="6"/>
      <c r="K675" s="6"/>
      <c r="L675" s="8"/>
    </row>
    <row r="676" spans="4:12" ht="14.1" customHeight="1" x14ac:dyDescent="0.3">
      <c r="D676" s="27"/>
      <c r="E676" s="80">
        <f>'Sauen + verworfen Basis'!C228</f>
        <v>0</v>
      </c>
      <c r="F676" s="31">
        <f>'Sauen + verworfen Basis'!D228*'Sauen + verworfen Basis'!B228</f>
        <v>0</v>
      </c>
      <c r="G676" s="18">
        <f>'Sauen + verworfen Basis'!B228</f>
        <v>0</v>
      </c>
      <c r="H676" s="6"/>
      <c r="I676" s="6"/>
      <c r="J676" s="6"/>
      <c r="K676" s="6"/>
      <c r="L676" s="8"/>
    </row>
    <row r="677" spans="4:12" ht="14.1" customHeight="1" x14ac:dyDescent="0.3">
      <c r="D677" s="27"/>
      <c r="E677" s="80">
        <f>'Sauen + verworfen Basis'!C229</f>
        <v>0</v>
      </c>
      <c r="F677" s="31">
        <f>'Sauen + verworfen Basis'!D229*'Sauen + verworfen Basis'!B229</f>
        <v>0</v>
      </c>
      <c r="G677" s="18">
        <f>'Sauen + verworfen Basis'!B229</f>
        <v>0</v>
      </c>
      <c r="H677" s="6"/>
      <c r="I677" s="6"/>
      <c r="J677" s="6"/>
      <c r="K677" s="6"/>
      <c r="L677" s="8"/>
    </row>
    <row r="678" spans="4:12" ht="14.1" customHeight="1" x14ac:dyDescent="0.3">
      <c r="D678" s="27"/>
      <c r="E678" s="80">
        <f>'Sauen + verworfen Basis'!C230</f>
        <v>0</v>
      </c>
      <c r="F678" s="31">
        <f>'Sauen + verworfen Basis'!D230*'Sauen + verworfen Basis'!B230</f>
        <v>0</v>
      </c>
      <c r="G678" s="18">
        <f>'Sauen + verworfen Basis'!B230</f>
        <v>0</v>
      </c>
      <c r="H678" s="6"/>
      <c r="I678" s="6"/>
      <c r="J678" s="6"/>
      <c r="K678" s="6"/>
      <c r="L678" s="8"/>
    </row>
    <row r="679" spans="4:12" ht="14.1" customHeight="1" x14ac:dyDescent="0.3">
      <c r="D679" s="27"/>
      <c r="E679" s="80">
        <f>'Sauen + verworfen Basis'!C231</f>
        <v>0</v>
      </c>
      <c r="F679" s="31">
        <f>'Sauen + verworfen Basis'!D231*'Sauen + verworfen Basis'!B231</f>
        <v>0</v>
      </c>
      <c r="G679" s="18">
        <f>'Sauen + verworfen Basis'!B231</f>
        <v>0</v>
      </c>
      <c r="H679" s="6"/>
      <c r="I679" s="6"/>
      <c r="J679" s="6"/>
      <c r="K679" s="6"/>
      <c r="L679" s="8"/>
    </row>
    <row r="680" spans="4:12" ht="14.1" customHeight="1" thickBot="1" x14ac:dyDescent="0.35">
      <c r="D680" s="19" t="s">
        <v>143</v>
      </c>
      <c r="E680" s="20"/>
      <c r="F680" s="32">
        <f>ROUND(SUM(F670:F679),2)</f>
        <v>0</v>
      </c>
      <c r="G680" s="21">
        <f>ROUND(SUM(G670:G679),2)</f>
        <v>0</v>
      </c>
      <c r="H680" s="6"/>
      <c r="I680" s="6"/>
      <c r="J680" s="6"/>
      <c r="K680" s="6"/>
      <c r="L680" s="8"/>
    </row>
    <row r="681" spans="4:12" ht="14.1" customHeight="1" thickBot="1" x14ac:dyDescent="0.35">
      <c r="D681" s="27"/>
      <c r="E681" s="6"/>
      <c r="F681" s="6"/>
      <c r="G681" s="6"/>
      <c r="H681" s="6"/>
      <c r="I681" s="6"/>
      <c r="J681" s="6"/>
      <c r="K681" s="6"/>
      <c r="L681" s="8"/>
    </row>
    <row r="682" spans="4:12" ht="14.1" customHeight="1" x14ac:dyDescent="0.3">
      <c r="D682" s="26"/>
      <c r="E682" s="7" t="s">
        <v>133</v>
      </c>
      <c r="F682" s="7" t="s">
        <v>136</v>
      </c>
      <c r="G682" s="72"/>
      <c r="H682" s="26"/>
      <c r="I682" s="7" t="s">
        <v>144</v>
      </c>
      <c r="J682" s="7" t="s">
        <v>136</v>
      </c>
      <c r="K682" s="22" t="s">
        <v>152</v>
      </c>
      <c r="L682" s="8"/>
    </row>
    <row r="683" spans="4:12" ht="14.1" customHeight="1" x14ac:dyDescent="0.3">
      <c r="D683" s="27"/>
      <c r="E683" s="6">
        <f t="shared" ref="E683:E691" si="348">IF(E670="sauen",F670,0)</f>
        <v>0</v>
      </c>
      <c r="F683" s="6">
        <f t="shared" ref="F683:F691" si="349">IF(E670="Sauen m",F670,0)</f>
        <v>0</v>
      </c>
      <c r="G683" s="8"/>
      <c r="H683" s="27"/>
      <c r="I683" s="6">
        <f t="shared" ref="I683:I691" si="350">IF(E670="sauen",G670,0)</f>
        <v>0</v>
      </c>
      <c r="J683" s="6">
        <f t="shared" ref="J683:J691" si="351">IF(E670="sauen m",G670,0)</f>
        <v>0</v>
      </c>
      <c r="K683" s="8">
        <f t="shared" ref="K683:K691" si="352">IF(E670="Schwein verworfen",G670,0)</f>
        <v>0</v>
      </c>
      <c r="L683" s="8"/>
    </row>
    <row r="684" spans="4:12" ht="14.1" customHeight="1" x14ac:dyDescent="0.3">
      <c r="D684" s="27"/>
      <c r="E684" s="6">
        <f t="shared" si="348"/>
        <v>0</v>
      </c>
      <c r="F684" s="6">
        <f t="shared" si="349"/>
        <v>0</v>
      </c>
      <c r="G684" s="8"/>
      <c r="H684" s="27"/>
      <c r="I684" s="6">
        <f t="shared" si="350"/>
        <v>0</v>
      </c>
      <c r="J684" s="6">
        <f t="shared" si="351"/>
        <v>0</v>
      </c>
      <c r="K684" s="8">
        <f t="shared" si="352"/>
        <v>0</v>
      </c>
      <c r="L684" s="8"/>
    </row>
    <row r="685" spans="4:12" ht="14.1" customHeight="1" x14ac:dyDescent="0.3">
      <c r="D685" s="27"/>
      <c r="E685" s="6">
        <f t="shared" si="348"/>
        <v>0</v>
      </c>
      <c r="F685" s="6">
        <f t="shared" si="349"/>
        <v>0</v>
      </c>
      <c r="G685" s="8"/>
      <c r="H685" s="27"/>
      <c r="I685" s="6">
        <f t="shared" si="350"/>
        <v>0</v>
      </c>
      <c r="J685" s="6">
        <f t="shared" si="351"/>
        <v>0</v>
      </c>
      <c r="K685" s="8">
        <f t="shared" si="352"/>
        <v>0</v>
      </c>
      <c r="L685" s="8"/>
    </row>
    <row r="686" spans="4:12" ht="14.1" customHeight="1" x14ac:dyDescent="0.3">
      <c r="D686" s="27"/>
      <c r="E686" s="6">
        <f t="shared" si="348"/>
        <v>0</v>
      </c>
      <c r="F686" s="6">
        <f t="shared" si="349"/>
        <v>0</v>
      </c>
      <c r="G686" s="8"/>
      <c r="H686" s="27"/>
      <c r="I686" s="6">
        <f t="shared" si="350"/>
        <v>0</v>
      </c>
      <c r="J686" s="6">
        <f t="shared" si="351"/>
        <v>0</v>
      </c>
      <c r="K686" s="8">
        <f t="shared" si="352"/>
        <v>0</v>
      </c>
      <c r="L686" s="8"/>
    </row>
    <row r="687" spans="4:12" ht="14.1" customHeight="1" x14ac:dyDescent="0.3">
      <c r="D687" s="27"/>
      <c r="E687" s="6">
        <f t="shared" si="348"/>
        <v>0</v>
      </c>
      <c r="F687" s="6">
        <f t="shared" si="349"/>
        <v>0</v>
      </c>
      <c r="G687" s="8"/>
      <c r="H687" s="27"/>
      <c r="I687" s="6">
        <f t="shared" si="350"/>
        <v>0</v>
      </c>
      <c r="J687" s="6">
        <f t="shared" si="351"/>
        <v>0</v>
      </c>
      <c r="K687" s="8">
        <f t="shared" si="352"/>
        <v>0</v>
      </c>
      <c r="L687" s="8"/>
    </row>
    <row r="688" spans="4:12" ht="14.1" customHeight="1" x14ac:dyDescent="0.3">
      <c r="D688" s="27"/>
      <c r="E688" s="6">
        <f t="shared" si="348"/>
        <v>0</v>
      </c>
      <c r="F688" s="6">
        <f t="shared" si="349"/>
        <v>0</v>
      </c>
      <c r="G688" s="8"/>
      <c r="H688" s="27"/>
      <c r="I688" s="6">
        <f t="shared" si="350"/>
        <v>0</v>
      </c>
      <c r="J688" s="6">
        <f t="shared" si="351"/>
        <v>0</v>
      </c>
      <c r="K688" s="8">
        <f t="shared" si="352"/>
        <v>0</v>
      </c>
      <c r="L688" s="8"/>
    </row>
    <row r="689" spans="4:12" ht="14.1" customHeight="1" x14ac:dyDescent="0.3">
      <c r="D689" s="27"/>
      <c r="E689" s="6">
        <f t="shared" si="348"/>
        <v>0</v>
      </c>
      <c r="F689" s="6">
        <f t="shared" si="349"/>
        <v>0</v>
      </c>
      <c r="G689" s="8"/>
      <c r="H689" s="27"/>
      <c r="I689" s="6">
        <f t="shared" si="350"/>
        <v>0</v>
      </c>
      <c r="J689" s="6">
        <f t="shared" si="351"/>
        <v>0</v>
      </c>
      <c r="K689" s="8">
        <f t="shared" si="352"/>
        <v>0</v>
      </c>
      <c r="L689" s="8"/>
    </row>
    <row r="690" spans="4:12" ht="14.1" customHeight="1" x14ac:dyDescent="0.3">
      <c r="D690" s="27"/>
      <c r="E690" s="6">
        <f t="shared" si="348"/>
        <v>0</v>
      </c>
      <c r="F690" s="6">
        <f t="shared" si="349"/>
        <v>0</v>
      </c>
      <c r="G690" s="8"/>
      <c r="H690" s="27"/>
      <c r="I690" s="6">
        <f t="shared" si="350"/>
        <v>0</v>
      </c>
      <c r="J690" s="6">
        <f t="shared" si="351"/>
        <v>0</v>
      </c>
      <c r="K690" s="8">
        <f t="shared" si="352"/>
        <v>0</v>
      </c>
      <c r="L690" s="8"/>
    </row>
    <row r="691" spans="4:12" ht="14.1" customHeight="1" x14ac:dyDescent="0.3">
      <c r="D691" s="27"/>
      <c r="E691" s="6">
        <f t="shared" si="348"/>
        <v>0</v>
      </c>
      <c r="F691" s="6">
        <f t="shared" si="349"/>
        <v>0</v>
      </c>
      <c r="G691" s="8"/>
      <c r="H691" s="27"/>
      <c r="I691" s="6">
        <f t="shared" si="350"/>
        <v>0</v>
      </c>
      <c r="J691" s="6">
        <f t="shared" si="351"/>
        <v>0</v>
      </c>
      <c r="K691" s="8">
        <f t="shared" si="352"/>
        <v>0</v>
      </c>
      <c r="L691" s="8"/>
    </row>
    <row r="692" spans="4:12" ht="14.1" customHeight="1" x14ac:dyDescent="0.3">
      <c r="D692" s="27"/>
      <c r="E692" s="6">
        <f>IF(E680="sauen",F680,0)</f>
        <v>0</v>
      </c>
      <c r="F692" s="6">
        <f>IF(E680="Sauen m",F680,0)</f>
        <v>0</v>
      </c>
      <c r="G692" s="8"/>
      <c r="H692" s="27"/>
      <c r="I692" s="6">
        <f>IF(E680="sauen",G680,0)</f>
        <v>0</v>
      </c>
      <c r="J692" s="6">
        <f>IF(E680="sauen m",G680,0)</f>
        <v>0</v>
      </c>
      <c r="K692" s="8">
        <f>IF(E680="Schwein verworfen",G680,0)</f>
        <v>0</v>
      </c>
      <c r="L692" s="8"/>
    </row>
    <row r="693" spans="4:12" ht="14.1" customHeight="1" x14ac:dyDescent="0.3">
      <c r="D693" s="15" t="s">
        <v>145</v>
      </c>
      <c r="E693" s="16">
        <f>SUM(E683:E692)</f>
        <v>0</v>
      </c>
      <c r="F693" s="16">
        <f>SUM(F683:F692)</f>
        <v>0</v>
      </c>
      <c r="G693" s="17"/>
      <c r="H693" s="27" t="s">
        <v>146</v>
      </c>
      <c r="I693" s="6">
        <f>SUM(I683:I692)</f>
        <v>0</v>
      </c>
      <c r="J693" s="6">
        <f>SUM(J683:J692)</f>
        <v>0</v>
      </c>
      <c r="K693" s="8">
        <f>SUM(K683:K692)</f>
        <v>0</v>
      </c>
      <c r="L693" s="8"/>
    </row>
    <row r="694" spans="4:12" ht="14.1" customHeight="1" thickBot="1" x14ac:dyDescent="0.35">
      <c r="D694" s="28"/>
      <c r="E694" s="9">
        <f>SUM(E693:F693)</f>
        <v>0</v>
      </c>
      <c r="F694" s="9"/>
      <c r="G694" s="73"/>
      <c r="H694" s="28"/>
      <c r="I694" s="9">
        <f>SUM(I693:K693)</f>
        <v>0</v>
      </c>
      <c r="J694" s="9"/>
      <c r="K694" s="73"/>
      <c r="L694" s="8"/>
    </row>
    <row r="695" spans="4:12" ht="14.1" customHeight="1" x14ac:dyDescent="0.3">
      <c r="D695" s="27"/>
      <c r="E695" s="6"/>
      <c r="F695" s="6"/>
      <c r="G695" s="6"/>
      <c r="H695" s="6"/>
      <c r="I695" s="6"/>
      <c r="J695" s="6"/>
      <c r="K695" s="6"/>
      <c r="L695" s="8"/>
    </row>
    <row r="696" spans="4:12" ht="14.1" customHeight="1" x14ac:dyDescent="0.3">
      <c r="D696" s="27"/>
      <c r="E696" s="6"/>
      <c r="F696" s="6"/>
      <c r="G696" s="6"/>
      <c r="H696" s="6"/>
      <c r="I696" s="6"/>
      <c r="J696" s="6"/>
      <c r="K696" s="6"/>
      <c r="L696" s="8"/>
    </row>
    <row r="697" spans="4:12" ht="14.1" customHeight="1" thickBot="1" x14ac:dyDescent="0.35">
      <c r="D697" s="27"/>
      <c r="E697" s="6"/>
      <c r="F697" s="6"/>
      <c r="G697" s="6"/>
      <c r="H697" s="6"/>
      <c r="I697" s="6"/>
      <c r="J697" s="6"/>
      <c r="K697" s="6"/>
      <c r="L697" s="8"/>
    </row>
    <row r="698" spans="4:12" ht="14.1" customHeight="1" x14ac:dyDescent="0.3">
      <c r="D698" s="11" t="s">
        <v>153</v>
      </c>
      <c r="E698" s="14" t="s">
        <v>148</v>
      </c>
      <c r="F698" s="12" t="s">
        <v>149</v>
      </c>
      <c r="G698" s="6"/>
      <c r="H698" s="6"/>
      <c r="I698" s="6"/>
      <c r="J698" s="6"/>
      <c r="K698" s="6"/>
      <c r="L698" s="8"/>
    </row>
    <row r="699" spans="4:12" ht="14.1" customHeight="1" thickBot="1" x14ac:dyDescent="0.35">
      <c r="D699" s="13">
        <f>G680-I694</f>
        <v>0</v>
      </c>
      <c r="E699" s="10" t="e">
        <f>(F680-E694)/(G680-I694)</f>
        <v>#DIV/0!</v>
      </c>
      <c r="F699" s="73" t="e">
        <f>F680/G680</f>
        <v>#DIV/0!</v>
      </c>
      <c r="G699" s="9"/>
      <c r="H699" s="9"/>
      <c r="I699" s="9"/>
      <c r="J699" s="9"/>
      <c r="K699" s="9"/>
      <c r="L699" s="73"/>
    </row>
    <row r="700" spans="4:12" ht="14.1" customHeight="1" thickBot="1" x14ac:dyDescent="0.35">
      <c r="D700" s="36"/>
      <c r="E700" s="29"/>
      <c r="F700" s="29"/>
      <c r="G700" s="29"/>
      <c r="H700" s="29"/>
      <c r="I700" s="29"/>
      <c r="J700" s="29"/>
      <c r="K700" s="29"/>
      <c r="L700" s="23"/>
    </row>
    <row r="701" spans="4:12" ht="14.1" customHeight="1" thickBot="1" x14ac:dyDescent="0.35">
      <c r="D701" s="33" t="s">
        <v>230</v>
      </c>
      <c r="E701" s="34"/>
      <c r="F701" s="34"/>
      <c r="G701" s="34"/>
      <c r="H701" s="34"/>
      <c r="I701" s="34"/>
      <c r="J701" s="34"/>
      <c r="K701" s="34"/>
      <c r="L701" s="35"/>
    </row>
    <row r="702" spans="4:12" ht="14.1" customHeight="1" x14ac:dyDescent="0.3">
      <c r="D702" s="27"/>
      <c r="E702" s="6"/>
      <c r="F702" s="6" t="s">
        <v>142</v>
      </c>
      <c r="G702" s="8" t="s">
        <v>72</v>
      </c>
      <c r="H702" s="6"/>
      <c r="I702" s="6"/>
      <c r="J702" s="6"/>
      <c r="K702" s="6"/>
      <c r="L702" s="8"/>
    </row>
    <row r="703" spans="4:12" ht="14.1" customHeight="1" x14ac:dyDescent="0.3">
      <c r="D703" s="27"/>
      <c r="E703" s="80">
        <f>'Sauen + verworfen Basis'!C233</f>
        <v>0</v>
      </c>
      <c r="F703" s="31">
        <f>'Sauen + verworfen Basis'!D233*'Sauen + verworfen Basis'!B233</f>
        <v>0</v>
      </c>
      <c r="G703" s="18">
        <f>'Sauen + verworfen Basis'!B233</f>
        <v>0</v>
      </c>
      <c r="H703" s="6"/>
      <c r="I703" s="6"/>
      <c r="J703" s="6"/>
      <c r="K703" s="6"/>
      <c r="L703" s="8"/>
    </row>
    <row r="704" spans="4:12" ht="14.1" customHeight="1" x14ac:dyDescent="0.3">
      <c r="D704" s="27"/>
      <c r="E704" s="80">
        <f>'Sauen + verworfen Basis'!C234</f>
        <v>0</v>
      </c>
      <c r="F704" s="31">
        <f>'Sauen + verworfen Basis'!D234*'Sauen + verworfen Basis'!B234</f>
        <v>0</v>
      </c>
      <c r="G704" s="18">
        <f>'Sauen + verworfen Basis'!B234</f>
        <v>0</v>
      </c>
      <c r="H704" s="6"/>
      <c r="I704" s="6"/>
      <c r="J704" s="6"/>
      <c r="K704" s="6"/>
      <c r="L704" s="8"/>
    </row>
    <row r="705" spans="4:12" ht="14.1" customHeight="1" x14ac:dyDescent="0.3">
      <c r="D705" s="27"/>
      <c r="E705" s="80">
        <f>'Sauen + verworfen Basis'!C235</f>
        <v>0</v>
      </c>
      <c r="F705" s="31">
        <f>'Sauen + verworfen Basis'!D235*'Sauen + verworfen Basis'!B235</f>
        <v>0</v>
      </c>
      <c r="G705" s="18">
        <f>'Sauen + verworfen Basis'!B235</f>
        <v>0</v>
      </c>
      <c r="H705" s="6"/>
      <c r="I705" s="6"/>
      <c r="J705" s="6"/>
      <c r="K705" s="6"/>
      <c r="L705" s="8"/>
    </row>
    <row r="706" spans="4:12" ht="14.1" customHeight="1" x14ac:dyDescent="0.3">
      <c r="D706" s="27"/>
      <c r="E706" s="80">
        <f>'Sauen + verworfen Basis'!C236</f>
        <v>0</v>
      </c>
      <c r="F706" s="31">
        <f>'Sauen + verworfen Basis'!D236*'Sauen + verworfen Basis'!B236</f>
        <v>0</v>
      </c>
      <c r="G706" s="18">
        <f>'Sauen + verworfen Basis'!B236</f>
        <v>0</v>
      </c>
      <c r="H706" s="6"/>
      <c r="I706" s="6"/>
      <c r="J706" s="6"/>
      <c r="K706" s="6"/>
      <c r="L706" s="8"/>
    </row>
    <row r="707" spans="4:12" ht="14.1" customHeight="1" x14ac:dyDescent="0.3">
      <c r="D707" s="27"/>
      <c r="E707" s="80">
        <f>'Sauen + verworfen Basis'!C237</f>
        <v>0</v>
      </c>
      <c r="F707" s="31">
        <f>'Sauen + verworfen Basis'!D237*'Sauen + verworfen Basis'!B237</f>
        <v>0</v>
      </c>
      <c r="G707" s="18">
        <f>'Sauen + verworfen Basis'!B237</f>
        <v>0</v>
      </c>
      <c r="H707" s="6"/>
      <c r="I707" s="6"/>
      <c r="J707" s="6"/>
      <c r="K707" s="6"/>
      <c r="L707" s="8"/>
    </row>
    <row r="708" spans="4:12" ht="14.1" customHeight="1" x14ac:dyDescent="0.3">
      <c r="D708" s="27"/>
      <c r="E708" s="80">
        <f>'Sauen + verworfen Basis'!C238</f>
        <v>0</v>
      </c>
      <c r="F708" s="31">
        <f>'Sauen + verworfen Basis'!D238*'Sauen + verworfen Basis'!B238</f>
        <v>0</v>
      </c>
      <c r="G708" s="18">
        <f>'Sauen + verworfen Basis'!B238</f>
        <v>0</v>
      </c>
      <c r="H708" s="6"/>
      <c r="I708" s="6"/>
      <c r="J708" s="6"/>
      <c r="K708" s="6"/>
      <c r="L708" s="8"/>
    </row>
    <row r="709" spans="4:12" ht="14.1" customHeight="1" x14ac:dyDescent="0.3">
      <c r="D709" s="27"/>
      <c r="E709" s="80">
        <f>'Sauen + verworfen Basis'!C239</f>
        <v>0</v>
      </c>
      <c r="F709" s="31">
        <f>'Sauen + verworfen Basis'!D239*'Sauen + verworfen Basis'!B239</f>
        <v>0</v>
      </c>
      <c r="G709" s="18">
        <f>'Sauen + verworfen Basis'!B239</f>
        <v>0</v>
      </c>
      <c r="H709" s="6"/>
      <c r="I709" s="6"/>
      <c r="J709" s="6"/>
      <c r="K709" s="6"/>
      <c r="L709" s="8"/>
    </row>
    <row r="710" spans="4:12" ht="14.1" customHeight="1" x14ac:dyDescent="0.3">
      <c r="D710" s="27"/>
      <c r="E710" s="80">
        <f>'Sauen + verworfen Basis'!C240</f>
        <v>0</v>
      </c>
      <c r="F710" s="31">
        <f>'Sauen + verworfen Basis'!D240*'Sauen + verworfen Basis'!B240</f>
        <v>0</v>
      </c>
      <c r="G710" s="18">
        <f>'Sauen + verworfen Basis'!B240</f>
        <v>0</v>
      </c>
      <c r="H710" s="6"/>
      <c r="I710" s="6"/>
      <c r="J710" s="6"/>
      <c r="K710" s="6"/>
      <c r="L710" s="8"/>
    </row>
    <row r="711" spans="4:12" ht="14.1" customHeight="1" x14ac:dyDescent="0.3">
      <c r="D711" s="27"/>
      <c r="E711" s="80">
        <f>'Sauen + verworfen Basis'!C241</f>
        <v>0</v>
      </c>
      <c r="F711" s="31">
        <f>'Sauen + verworfen Basis'!D241*'Sauen + verworfen Basis'!B241</f>
        <v>0</v>
      </c>
      <c r="G711" s="18">
        <f>'Sauen + verworfen Basis'!B241</f>
        <v>0</v>
      </c>
      <c r="H711" s="6"/>
      <c r="I711" s="6"/>
      <c r="J711" s="6"/>
      <c r="K711" s="6"/>
      <c r="L711" s="8"/>
    </row>
    <row r="712" spans="4:12" ht="14.1" customHeight="1" x14ac:dyDescent="0.3">
      <c r="D712" s="27"/>
      <c r="E712" s="80">
        <f>'Sauen + verworfen Basis'!C242</f>
        <v>0</v>
      </c>
      <c r="F712" s="31">
        <f>'Sauen + verworfen Basis'!D242*'Sauen + verworfen Basis'!B242</f>
        <v>0</v>
      </c>
      <c r="G712" s="18">
        <f>'Sauen + verworfen Basis'!B242</f>
        <v>0</v>
      </c>
      <c r="H712" s="6"/>
      <c r="I712" s="6"/>
      <c r="J712" s="6"/>
      <c r="K712" s="6"/>
      <c r="L712" s="8"/>
    </row>
    <row r="713" spans="4:12" ht="14.1" customHeight="1" thickBot="1" x14ac:dyDescent="0.35">
      <c r="D713" s="19" t="s">
        <v>143</v>
      </c>
      <c r="E713" s="20"/>
      <c r="F713" s="32">
        <f>ROUND(SUM(F703:F712),2)</f>
        <v>0</v>
      </c>
      <c r="G713" s="21">
        <f>ROUND(SUM(G703:G712),2)</f>
        <v>0</v>
      </c>
      <c r="H713" s="6"/>
      <c r="I713" s="6"/>
      <c r="J713" s="6"/>
      <c r="K713" s="6"/>
      <c r="L713" s="8"/>
    </row>
    <row r="714" spans="4:12" ht="14.1" customHeight="1" thickBot="1" x14ac:dyDescent="0.35">
      <c r="D714" s="27"/>
      <c r="E714" s="6"/>
      <c r="F714" s="6"/>
      <c r="G714" s="6"/>
      <c r="H714" s="6"/>
      <c r="I714" s="6"/>
      <c r="J714" s="6"/>
      <c r="K714" s="6"/>
      <c r="L714" s="8"/>
    </row>
    <row r="715" spans="4:12" ht="14.1" customHeight="1" x14ac:dyDescent="0.3">
      <c r="D715" s="26"/>
      <c r="E715" s="7" t="s">
        <v>133</v>
      </c>
      <c r="F715" s="7" t="s">
        <v>136</v>
      </c>
      <c r="G715" s="72"/>
      <c r="H715" s="26"/>
      <c r="I715" s="7" t="s">
        <v>144</v>
      </c>
      <c r="J715" s="7" t="s">
        <v>136</v>
      </c>
      <c r="K715" s="22" t="s">
        <v>152</v>
      </c>
      <c r="L715" s="8"/>
    </row>
    <row r="716" spans="4:12" ht="14.1" customHeight="1" x14ac:dyDescent="0.3">
      <c r="D716" s="27"/>
      <c r="E716" s="6">
        <f t="shared" ref="E716:E724" si="353">IF(E703="sauen",F703,0)</f>
        <v>0</v>
      </c>
      <c r="F716" s="6">
        <f t="shared" ref="F716:F724" si="354">IF(E703="Sauen m",F703,0)</f>
        <v>0</v>
      </c>
      <c r="G716" s="8"/>
      <c r="H716" s="27"/>
      <c r="I716" s="6">
        <f t="shared" ref="I716:I724" si="355">IF(E703="sauen",G703,0)</f>
        <v>0</v>
      </c>
      <c r="J716" s="6">
        <f t="shared" ref="J716:J724" si="356">IF(E703="sauen m",G703,0)</f>
        <v>0</v>
      </c>
      <c r="K716" s="8">
        <f t="shared" ref="K716:K724" si="357">IF(E703="Schwein verworfen",G703,0)</f>
        <v>0</v>
      </c>
      <c r="L716" s="8"/>
    </row>
    <row r="717" spans="4:12" ht="14.1" customHeight="1" x14ac:dyDescent="0.3">
      <c r="D717" s="27"/>
      <c r="E717" s="6">
        <f t="shared" si="353"/>
        <v>0</v>
      </c>
      <c r="F717" s="6">
        <f t="shared" si="354"/>
        <v>0</v>
      </c>
      <c r="G717" s="8"/>
      <c r="H717" s="27"/>
      <c r="I717" s="6">
        <f t="shared" si="355"/>
        <v>0</v>
      </c>
      <c r="J717" s="6">
        <f t="shared" si="356"/>
        <v>0</v>
      </c>
      <c r="K717" s="8">
        <f t="shared" si="357"/>
        <v>0</v>
      </c>
      <c r="L717" s="8"/>
    </row>
    <row r="718" spans="4:12" ht="14.1" customHeight="1" x14ac:dyDescent="0.3">
      <c r="D718" s="27"/>
      <c r="E718" s="6">
        <f t="shared" si="353"/>
        <v>0</v>
      </c>
      <c r="F718" s="6">
        <f t="shared" si="354"/>
        <v>0</v>
      </c>
      <c r="G718" s="8"/>
      <c r="H718" s="27"/>
      <c r="I718" s="6">
        <f t="shared" si="355"/>
        <v>0</v>
      </c>
      <c r="J718" s="6">
        <f t="shared" si="356"/>
        <v>0</v>
      </c>
      <c r="K718" s="8">
        <f t="shared" si="357"/>
        <v>0</v>
      </c>
      <c r="L718" s="8"/>
    </row>
    <row r="719" spans="4:12" ht="14.1" customHeight="1" x14ac:dyDescent="0.3">
      <c r="D719" s="27"/>
      <c r="E719" s="6">
        <f t="shared" si="353"/>
        <v>0</v>
      </c>
      <c r="F719" s="6">
        <f t="shared" si="354"/>
        <v>0</v>
      </c>
      <c r="G719" s="8"/>
      <c r="H719" s="27"/>
      <c r="I719" s="6">
        <f t="shared" si="355"/>
        <v>0</v>
      </c>
      <c r="J719" s="6">
        <f t="shared" si="356"/>
        <v>0</v>
      </c>
      <c r="K719" s="8">
        <f t="shared" si="357"/>
        <v>0</v>
      </c>
      <c r="L719" s="8"/>
    </row>
    <row r="720" spans="4:12" ht="14.1" customHeight="1" x14ac:dyDescent="0.3">
      <c r="D720" s="27"/>
      <c r="E720" s="6">
        <f t="shared" si="353"/>
        <v>0</v>
      </c>
      <c r="F720" s="6">
        <f t="shared" si="354"/>
        <v>0</v>
      </c>
      <c r="G720" s="8"/>
      <c r="H720" s="27"/>
      <c r="I720" s="6">
        <f t="shared" si="355"/>
        <v>0</v>
      </c>
      <c r="J720" s="6">
        <f t="shared" si="356"/>
        <v>0</v>
      </c>
      <c r="K720" s="8">
        <f t="shared" si="357"/>
        <v>0</v>
      </c>
      <c r="L720" s="8"/>
    </row>
    <row r="721" spans="4:12" ht="14.1" customHeight="1" x14ac:dyDescent="0.3">
      <c r="D721" s="27"/>
      <c r="E721" s="6">
        <f t="shared" si="353"/>
        <v>0</v>
      </c>
      <c r="F721" s="6">
        <f t="shared" si="354"/>
        <v>0</v>
      </c>
      <c r="G721" s="8"/>
      <c r="H721" s="27"/>
      <c r="I721" s="6">
        <f t="shared" si="355"/>
        <v>0</v>
      </c>
      <c r="J721" s="6">
        <f t="shared" si="356"/>
        <v>0</v>
      </c>
      <c r="K721" s="8">
        <f t="shared" si="357"/>
        <v>0</v>
      </c>
      <c r="L721" s="8"/>
    </row>
    <row r="722" spans="4:12" ht="14.1" customHeight="1" x14ac:dyDescent="0.3">
      <c r="D722" s="27"/>
      <c r="E722" s="6">
        <f t="shared" si="353"/>
        <v>0</v>
      </c>
      <c r="F722" s="6">
        <f t="shared" si="354"/>
        <v>0</v>
      </c>
      <c r="G722" s="8"/>
      <c r="H722" s="27"/>
      <c r="I722" s="6">
        <f t="shared" si="355"/>
        <v>0</v>
      </c>
      <c r="J722" s="6">
        <f t="shared" si="356"/>
        <v>0</v>
      </c>
      <c r="K722" s="8">
        <f t="shared" si="357"/>
        <v>0</v>
      </c>
      <c r="L722" s="8"/>
    </row>
    <row r="723" spans="4:12" ht="14.1" customHeight="1" x14ac:dyDescent="0.3">
      <c r="D723" s="27"/>
      <c r="E723" s="6">
        <f t="shared" si="353"/>
        <v>0</v>
      </c>
      <c r="F723" s="6">
        <f t="shared" si="354"/>
        <v>0</v>
      </c>
      <c r="G723" s="8"/>
      <c r="H723" s="27"/>
      <c r="I723" s="6">
        <f t="shared" si="355"/>
        <v>0</v>
      </c>
      <c r="J723" s="6">
        <f t="shared" si="356"/>
        <v>0</v>
      </c>
      <c r="K723" s="8">
        <f t="shared" si="357"/>
        <v>0</v>
      </c>
      <c r="L723" s="8"/>
    </row>
    <row r="724" spans="4:12" ht="14.1" customHeight="1" x14ac:dyDescent="0.3">
      <c r="D724" s="27"/>
      <c r="E724" s="6">
        <f t="shared" si="353"/>
        <v>0</v>
      </c>
      <c r="F724" s="6">
        <f t="shared" si="354"/>
        <v>0</v>
      </c>
      <c r="G724" s="8"/>
      <c r="H724" s="27"/>
      <c r="I724" s="6">
        <f t="shared" si="355"/>
        <v>0</v>
      </c>
      <c r="J724" s="6">
        <f t="shared" si="356"/>
        <v>0</v>
      </c>
      <c r="K724" s="8">
        <f t="shared" si="357"/>
        <v>0</v>
      </c>
      <c r="L724" s="8"/>
    </row>
    <row r="725" spans="4:12" ht="14.1" customHeight="1" x14ac:dyDescent="0.3">
      <c r="D725" s="27"/>
      <c r="E725" s="6">
        <f>IF(E713="sauen",F713,0)</f>
        <v>0</v>
      </c>
      <c r="F725" s="6">
        <f>IF(E713="Sauen m",F713,0)</f>
        <v>0</v>
      </c>
      <c r="G725" s="8"/>
      <c r="H725" s="27"/>
      <c r="I725" s="6">
        <f>IF(E713="sauen",G713,0)</f>
        <v>0</v>
      </c>
      <c r="J725" s="6">
        <f>IF(E713="sauen m",G713,0)</f>
        <v>0</v>
      </c>
      <c r="K725" s="8">
        <f>IF(E713="Schwein verworfen",G713,0)</f>
        <v>0</v>
      </c>
      <c r="L725" s="8"/>
    </row>
    <row r="726" spans="4:12" ht="14.1" customHeight="1" x14ac:dyDescent="0.3">
      <c r="D726" s="15" t="s">
        <v>145</v>
      </c>
      <c r="E726" s="16">
        <f>SUM(E716:E725)</f>
        <v>0</v>
      </c>
      <c r="F726" s="16">
        <f>SUM(F716:F725)</f>
        <v>0</v>
      </c>
      <c r="G726" s="17"/>
      <c r="H726" s="27" t="s">
        <v>146</v>
      </c>
      <c r="I726" s="6">
        <f>SUM(I716:I725)</f>
        <v>0</v>
      </c>
      <c r="J726" s="6">
        <f>SUM(J716:J725)</f>
        <v>0</v>
      </c>
      <c r="K726" s="8">
        <f>SUM(K716:K725)</f>
        <v>0</v>
      </c>
      <c r="L726" s="8"/>
    </row>
    <row r="727" spans="4:12" ht="14.1" customHeight="1" thickBot="1" x14ac:dyDescent="0.35">
      <c r="D727" s="28"/>
      <c r="E727" s="9">
        <f>SUM(E726:F726)</f>
        <v>0</v>
      </c>
      <c r="F727" s="9"/>
      <c r="G727" s="73"/>
      <c r="H727" s="28"/>
      <c r="I727" s="9">
        <f>SUM(I726:K726)</f>
        <v>0</v>
      </c>
      <c r="J727" s="9"/>
      <c r="K727" s="73"/>
      <c r="L727" s="8"/>
    </row>
    <row r="728" spans="4:12" ht="14.1" customHeight="1" x14ac:dyDescent="0.3">
      <c r="D728" s="27"/>
      <c r="E728" s="6"/>
      <c r="F728" s="6"/>
      <c r="G728" s="6"/>
      <c r="H728" s="6"/>
      <c r="I728" s="6"/>
      <c r="J728" s="6"/>
      <c r="K728" s="6"/>
      <c r="L728" s="8"/>
    </row>
    <row r="729" spans="4:12" ht="14.1" customHeight="1" x14ac:dyDescent="0.3">
      <c r="D729" s="27"/>
      <c r="E729" s="6"/>
      <c r="F729" s="6"/>
      <c r="G729" s="6"/>
      <c r="H729" s="6"/>
      <c r="I729" s="6"/>
      <c r="J729" s="6"/>
      <c r="K729" s="6"/>
      <c r="L729" s="8"/>
    </row>
    <row r="730" spans="4:12" ht="14.1" customHeight="1" thickBot="1" x14ac:dyDescent="0.35">
      <c r="D730" s="27"/>
      <c r="E730" s="6"/>
      <c r="F730" s="6"/>
      <c r="G730" s="6"/>
      <c r="H730" s="6"/>
      <c r="I730" s="6"/>
      <c r="J730" s="6"/>
      <c r="K730" s="6"/>
      <c r="L730" s="8"/>
    </row>
    <row r="731" spans="4:12" ht="14.1" customHeight="1" x14ac:dyDescent="0.3">
      <c r="D731" s="11" t="s">
        <v>153</v>
      </c>
      <c r="E731" s="14" t="s">
        <v>148</v>
      </c>
      <c r="F731" s="12" t="s">
        <v>149</v>
      </c>
      <c r="G731" s="6"/>
      <c r="H731" s="6"/>
      <c r="I731" s="6"/>
      <c r="J731" s="6"/>
      <c r="K731" s="6"/>
      <c r="L731" s="8"/>
    </row>
    <row r="732" spans="4:12" ht="14.1" customHeight="1" thickBot="1" x14ac:dyDescent="0.35">
      <c r="D732" s="13">
        <f>G713-I727</f>
        <v>0</v>
      </c>
      <c r="E732" s="10" t="e">
        <f>(F713-E727)/(G713-I727)</f>
        <v>#DIV/0!</v>
      </c>
      <c r="F732" s="73" t="e">
        <f>F713/G713</f>
        <v>#DIV/0!</v>
      </c>
      <c r="G732" s="9"/>
      <c r="H732" s="9"/>
      <c r="I732" s="9"/>
      <c r="J732" s="9"/>
      <c r="K732" s="9"/>
      <c r="L732" s="73"/>
    </row>
    <row r="733" spans="4:12" ht="14.1" customHeight="1" thickBot="1" x14ac:dyDescent="0.35">
      <c r="D733" s="30"/>
      <c r="E733" s="2"/>
      <c r="F733" s="2"/>
      <c r="G733" s="2"/>
      <c r="H733" s="2"/>
      <c r="I733" s="2"/>
      <c r="J733" s="2"/>
      <c r="K733" s="2"/>
      <c r="L733" s="3"/>
    </row>
    <row r="734" spans="4:12" ht="14.1" customHeight="1" thickBot="1" x14ac:dyDescent="0.35">
      <c r="D734" s="33" t="s">
        <v>231</v>
      </c>
      <c r="E734" s="34"/>
      <c r="F734" s="34"/>
      <c r="G734" s="34"/>
      <c r="H734" s="34"/>
      <c r="I734" s="34"/>
      <c r="J734" s="34"/>
      <c r="K734" s="34"/>
      <c r="L734" s="35"/>
    </row>
    <row r="735" spans="4:12" ht="14.1" customHeight="1" x14ac:dyDescent="0.3">
      <c r="D735" s="27"/>
      <c r="E735" s="6"/>
      <c r="F735" s="6" t="s">
        <v>142</v>
      </c>
      <c r="G735" s="8" t="s">
        <v>72</v>
      </c>
      <c r="H735" s="6"/>
      <c r="I735" s="6"/>
      <c r="J735" s="6"/>
      <c r="K735" s="6"/>
      <c r="L735" s="8"/>
    </row>
    <row r="736" spans="4:12" ht="14.1" customHeight="1" x14ac:dyDescent="0.3">
      <c r="D736" s="27"/>
      <c r="E736" s="80">
        <f>'Sauen + verworfen Basis'!C244</f>
        <v>0</v>
      </c>
      <c r="F736" s="31">
        <f>'Sauen + verworfen Basis'!D244*'Sauen + verworfen Basis'!B244</f>
        <v>0</v>
      </c>
      <c r="G736" s="18">
        <f>'Sauen + verworfen Basis'!B244</f>
        <v>0</v>
      </c>
      <c r="H736" s="6"/>
      <c r="I736" s="6"/>
      <c r="J736" s="6"/>
      <c r="K736" s="6"/>
      <c r="L736" s="8"/>
    </row>
    <row r="737" spans="4:12" ht="14.1" customHeight="1" x14ac:dyDescent="0.3">
      <c r="D737" s="27"/>
      <c r="E737" s="80">
        <f>'Sauen + verworfen Basis'!C245</f>
        <v>0</v>
      </c>
      <c r="F737" s="31">
        <f>'Sauen + verworfen Basis'!D245*'Sauen + verworfen Basis'!B245</f>
        <v>0</v>
      </c>
      <c r="G737" s="18">
        <f>'Sauen + verworfen Basis'!B245</f>
        <v>0</v>
      </c>
      <c r="H737" s="6"/>
      <c r="I737" s="6"/>
      <c r="J737" s="6"/>
      <c r="K737" s="6"/>
      <c r="L737" s="8"/>
    </row>
    <row r="738" spans="4:12" ht="14.1" customHeight="1" x14ac:dyDescent="0.3">
      <c r="D738" s="27"/>
      <c r="E738" s="80">
        <f>'Sauen + verworfen Basis'!C246</f>
        <v>0</v>
      </c>
      <c r="F738" s="31">
        <f>'Sauen + verworfen Basis'!D246*'Sauen + verworfen Basis'!B246</f>
        <v>0</v>
      </c>
      <c r="G738" s="18">
        <f>'Sauen + verworfen Basis'!B246</f>
        <v>0</v>
      </c>
      <c r="H738" s="6"/>
      <c r="I738" s="6"/>
      <c r="J738" s="6"/>
      <c r="K738" s="6"/>
      <c r="L738" s="8"/>
    </row>
    <row r="739" spans="4:12" ht="14.1" customHeight="1" x14ac:dyDescent="0.3">
      <c r="D739" s="27"/>
      <c r="E739" s="80">
        <f>'Sauen + verworfen Basis'!C247</f>
        <v>0</v>
      </c>
      <c r="F739" s="31">
        <f>'Sauen + verworfen Basis'!D247*'Sauen + verworfen Basis'!B247</f>
        <v>0</v>
      </c>
      <c r="G739" s="18">
        <f>'Sauen + verworfen Basis'!B247</f>
        <v>0</v>
      </c>
      <c r="H739" s="6"/>
      <c r="I739" s="6"/>
      <c r="J739" s="6"/>
      <c r="K739" s="6"/>
      <c r="L739" s="8"/>
    </row>
    <row r="740" spans="4:12" ht="14.1" customHeight="1" x14ac:dyDescent="0.3">
      <c r="D740" s="27"/>
      <c r="E740" s="80">
        <f>'Sauen + verworfen Basis'!C248</f>
        <v>0</v>
      </c>
      <c r="F740" s="31">
        <f>'Sauen + verworfen Basis'!D248*'Sauen + verworfen Basis'!B248</f>
        <v>0</v>
      </c>
      <c r="G740" s="18">
        <f>'Sauen + verworfen Basis'!B248</f>
        <v>0</v>
      </c>
      <c r="H740" s="6"/>
      <c r="I740" s="6"/>
      <c r="J740" s="6"/>
      <c r="K740" s="6"/>
      <c r="L740" s="8"/>
    </row>
    <row r="741" spans="4:12" ht="14.1" customHeight="1" x14ac:dyDescent="0.3">
      <c r="D741" s="27"/>
      <c r="E741" s="80">
        <f>'Sauen + verworfen Basis'!C249</f>
        <v>0</v>
      </c>
      <c r="F741" s="31">
        <f>'Sauen + verworfen Basis'!D249*'Sauen + verworfen Basis'!B249</f>
        <v>0</v>
      </c>
      <c r="G741" s="18">
        <f>'Sauen + verworfen Basis'!B249</f>
        <v>0</v>
      </c>
      <c r="H741" s="6"/>
      <c r="I741" s="6"/>
      <c r="J741" s="6"/>
      <c r="K741" s="6"/>
      <c r="L741" s="8"/>
    </row>
    <row r="742" spans="4:12" ht="14.1" customHeight="1" x14ac:dyDescent="0.3">
      <c r="D742" s="27"/>
      <c r="E742" s="80">
        <f>'Sauen + verworfen Basis'!C250</f>
        <v>0</v>
      </c>
      <c r="F742" s="31">
        <f>'Sauen + verworfen Basis'!D250*'Sauen + verworfen Basis'!B250</f>
        <v>0</v>
      </c>
      <c r="G742" s="18">
        <f>'Sauen + verworfen Basis'!B250</f>
        <v>0</v>
      </c>
      <c r="H742" s="6"/>
      <c r="I742" s="6"/>
      <c r="J742" s="6"/>
      <c r="K742" s="6"/>
      <c r="L742" s="8"/>
    </row>
    <row r="743" spans="4:12" ht="14.1" customHeight="1" x14ac:dyDescent="0.3">
      <c r="D743" s="27"/>
      <c r="E743" s="80">
        <f>'Sauen + verworfen Basis'!C251</f>
        <v>0</v>
      </c>
      <c r="F743" s="31">
        <f>'Sauen + verworfen Basis'!D251*'Sauen + verworfen Basis'!B251</f>
        <v>0</v>
      </c>
      <c r="G743" s="18">
        <f>'Sauen + verworfen Basis'!B251</f>
        <v>0</v>
      </c>
      <c r="H743" s="6"/>
      <c r="I743" s="6"/>
      <c r="J743" s="6"/>
      <c r="K743" s="6"/>
      <c r="L743" s="8"/>
    </row>
    <row r="744" spans="4:12" ht="14.1" customHeight="1" x14ac:dyDescent="0.3">
      <c r="D744" s="27"/>
      <c r="E744" s="80">
        <f>'Sauen + verworfen Basis'!C252</f>
        <v>0</v>
      </c>
      <c r="F744" s="31">
        <f>'Sauen + verworfen Basis'!D252*'Sauen + verworfen Basis'!B252</f>
        <v>0</v>
      </c>
      <c r="G744" s="18">
        <f>'Sauen + verworfen Basis'!B252</f>
        <v>0</v>
      </c>
      <c r="H744" s="6"/>
      <c r="I744" s="6"/>
      <c r="J744" s="6"/>
      <c r="K744" s="6"/>
      <c r="L744" s="8"/>
    </row>
    <row r="745" spans="4:12" ht="14.1" customHeight="1" x14ac:dyDescent="0.3">
      <c r="D745" s="27"/>
      <c r="E745" s="80">
        <f>'Sauen + verworfen Basis'!C253</f>
        <v>0</v>
      </c>
      <c r="F745" s="31">
        <f>'Sauen + verworfen Basis'!D253*'Sauen + verworfen Basis'!B253</f>
        <v>0</v>
      </c>
      <c r="G745" s="18">
        <f>'Sauen + verworfen Basis'!B253</f>
        <v>0</v>
      </c>
      <c r="H745" s="6"/>
      <c r="I745" s="6"/>
      <c r="J745" s="6"/>
      <c r="K745" s="6"/>
      <c r="L745" s="8"/>
    </row>
    <row r="746" spans="4:12" ht="14.1" customHeight="1" thickBot="1" x14ac:dyDescent="0.35">
      <c r="D746" s="19" t="s">
        <v>143</v>
      </c>
      <c r="E746" s="20"/>
      <c r="F746" s="32">
        <f>ROUND(SUM(F736:F745),2)</f>
        <v>0</v>
      </c>
      <c r="G746" s="21">
        <f>ROUND(SUM(G736:G745),2)</f>
        <v>0</v>
      </c>
      <c r="H746" s="6"/>
      <c r="I746" s="6"/>
      <c r="J746" s="6"/>
      <c r="K746" s="6"/>
      <c r="L746" s="8"/>
    </row>
    <row r="747" spans="4:12" ht="14.1" customHeight="1" thickBot="1" x14ac:dyDescent="0.35">
      <c r="D747" s="27"/>
      <c r="E747" s="6"/>
      <c r="F747" s="6"/>
      <c r="G747" s="6"/>
      <c r="H747" s="6"/>
      <c r="I747" s="6"/>
      <c r="J747" s="6"/>
      <c r="K747" s="6"/>
      <c r="L747" s="8"/>
    </row>
    <row r="748" spans="4:12" ht="14.1" customHeight="1" x14ac:dyDescent="0.3">
      <c r="D748" s="26"/>
      <c r="E748" s="7" t="s">
        <v>133</v>
      </c>
      <c r="F748" s="7" t="s">
        <v>136</v>
      </c>
      <c r="G748" s="72"/>
      <c r="H748" s="26"/>
      <c r="I748" s="7" t="s">
        <v>144</v>
      </c>
      <c r="J748" s="7" t="s">
        <v>136</v>
      </c>
      <c r="K748" s="22" t="s">
        <v>152</v>
      </c>
      <c r="L748" s="8"/>
    </row>
    <row r="749" spans="4:12" ht="14.1" customHeight="1" x14ac:dyDescent="0.3">
      <c r="D749" s="27"/>
      <c r="E749" s="6">
        <f t="shared" ref="E749:E757" si="358">IF(E736="sauen",F736,0)</f>
        <v>0</v>
      </c>
      <c r="F749" s="6">
        <f t="shared" ref="F749:F757" si="359">IF(E736="Sauen m",F736,0)</f>
        <v>0</v>
      </c>
      <c r="G749" s="8"/>
      <c r="H749" s="27"/>
      <c r="I749" s="6">
        <f t="shared" ref="I749:I757" si="360">IF(E736="sauen",G736,0)</f>
        <v>0</v>
      </c>
      <c r="J749" s="6">
        <f t="shared" ref="J749:J757" si="361">IF(E736="sauen m",G736,0)</f>
        <v>0</v>
      </c>
      <c r="K749" s="8">
        <f t="shared" ref="K749:K757" si="362">IF(E736="Schwein verworfen",G736,0)</f>
        <v>0</v>
      </c>
      <c r="L749" s="8"/>
    </row>
    <row r="750" spans="4:12" ht="14.1" customHeight="1" x14ac:dyDescent="0.3">
      <c r="D750" s="27"/>
      <c r="E750" s="6">
        <f t="shared" si="358"/>
        <v>0</v>
      </c>
      <c r="F750" s="6">
        <f t="shared" si="359"/>
        <v>0</v>
      </c>
      <c r="G750" s="8"/>
      <c r="H750" s="27"/>
      <c r="I750" s="6">
        <f t="shared" si="360"/>
        <v>0</v>
      </c>
      <c r="J750" s="6">
        <f t="shared" si="361"/>
        <v>0</v>
      </c>
      <c r="K750" s="8">
        <f t="shared" si="362"/>
        <v>0</v>
      </c>
      <c r="L750" s="8"/>
    </row>
    <row r="751" spans="4:12" ht="14.1" customHeight="1" x14ac:dyDescent="0.3">
      <c r="D751" s="27"/>
      <c r="E751" s="6">
        <f t="shared" si="358"/>
        <v>0</v>
      </c>
      <c r="F751" s="6">
        <f t="shared" si="359"/>
        <v>0</v>
      </c>
      <c r="G751" s="8"/>
      <c r="H751" s="27"/>
      <c r="I751" s="6">
        <f t="shared" si="360"/>
        <v>0</v>
      </c>
      <c r="J751" s="6">
        <f t="shared" si="361"/>
        <v>0</v>
      </c>
      <c r="K751" s="8">
        <f t="shared" si="362"/>
        <v>0</v>
      </c>
      <c r="L751" s="8"/>
    </row>
    <row r="752" spans="4:12" ht="14.1" customHeight="1" x14ac:dyDescent="0.3">
      <c r="D752" s="27"/>
      <c r="E752" s="6">
        <f t="shared" si="358"/>
        <v>0</v>
      </c>
      <c r="F752" s="6">
        <f t="shared" si="359"/>
        <v>0</v>
      </c>
      <c r="G752" s="8"/>
      <c r="H752" s="27"/>
      <c r="I752" s="6">
        <f t="shared" si="360"/>
        <v>0</v>
      </c>
      <c r="J752" s="6">
        <f t="shared" si="361"/>
        <v>0</v>
      </c>
      <c r="K752" s="8">
        <f t="shared" si="362"/>
        <v>0</v>
      </c>
      <c r="L752" s="8"/>
    </row>
    <row r="753" spans="4:12" ht="14.1" customHeight="1" x14ac:dyDescent="0.3">
      <c r="D753" s="27"/>
      <c r="E753" s="6">
        <f t="shared" si="358"/>
        <v>0</v>
      </c>
      <c r="F753" s="6">
        <f t="shared" si="359"/>
        <v>0</v>
      </c>
      <c r="G753" s="8"/>
      <c r="H753" s="27"/>
      <c r="I753" s="6">
        <f t="shared" si="360"/>
        <v>0</v>
      </c>
      <c r="J753" s="6">
        <f t="shared" si="361"/>
        <v>0</v>
      </c>
      <c r="K753" s="8">
        <f t="shared" si="362"/>
        <v>0</v>
      </c>
      <c r="L753" s="8"/>
    </row>
    <row r="754" spans="4:12" ht="14.1" customHeight="1" x14ac:dyDescent="0.3">
      <c r="D754" s="27"/>
      <c r="E754" s="6">
        <f t="shared" si="358"/>
        <v>0</v>
      </c>
      <c r="F754" s="6">
        <f t="shared" si="359"/>
        <v>0</v>
      </c>
      <c r="G754" s="8"/>
      <c r="H754" s="27"/>
      <c r="I754" s="6">
        <f t="shared" si="360"/>
        <v>0</v>
      </c>
      <c r="J754" s="6">
        <f t="shared" si="361"/>
        <v>0</v>
      </c>
      <c r="K754" s="8">
        <f t="shared" si="362"/>
        <v>0</v>
      </c>
      <c r="L754" s="8"/>
    </row>
    <row r="755" spans="4:12" ht="14.1" customHeight="1" x14ac:dyDescent="0.3">
      <c r="D755" s="27"/>
      <c r="E755" s="6">
        <f t="shared" si="358"/>
        <v>0</v>
      </c>
      <c r="F755" s="6">
        <f t="shared" si="359"/>
        <v>0</v>
      </c>
      <c r="G755" s="8"/>
      <c r="H755" s="27"/>
      <c r="I755" s="6">
        <f t="shared" si="360"/>
        <v>0</v>
      </c>
      <c r="J755" s="6">
        <f t="shared" si="361"/>
        <v>0</v>
      </c>
      <c r="K755" s="8">
        <f t="shared" si="362"/>
        <v>0</v>
      </c>
      <c r="L755" s="8"/>
    </row>
    <row r="756" spans="4:12" ht="14.1" customHeight="1" x14ac:dyDescent="0.3">
      <c r="D756" s="27"/>
      <c r="E756" s="6">
        <f t="shared" si="358"/>
        <v>0</v>
      </c>
      <c r="F756" s="6">
        <f t="shared" si="359"/>
        <v>0</v>
      </c>
      <c r="G756" s="8"/>
      <c r="H756" s="27"/>
      <c r="I756" s="6">
        <f t="shared" si="360"/>
        <v>0</v>
      </c>
      <c r="J756" s="6">
        <f t="shared" si="361"/>
        <v>0</v>
      </c>
      <c r="K756" s="8">
        <f t="shared" si="362"/>
        <v>0</v>
      </c>
      <c r="L756" s="8"/>
    </row>
    <row r="757" spans="4:12" ht="14.1" customHeight="1" x14ac:dyDescent="0.3">
      <c r="D757" s="27"/>
      <c r="E757" s="6">
        <f t="shared" si="358"/>
        <v>0</v>
      </c>
      <c r="F757" s="6">
        <f t="shared" si="359"/>
        <v>0</v>
      </c>
      <c r="G757" s="8"/>
      <c r="H757" s="27"/>
      <c r="I757" s="6">
        <f t="shared" si="360"/>
        <v>0</v>
      </c>
      <c r="J757" s="6">
        <f t="shared" si="361"/>
        <v>0</v>
      </c>
      <c r="K757" s="8">
        <f t="shared" si="362"/>
        <v>0</v>
      </c>
      <c r="L757" s="8"/>
    </row>
    <row r="758" spans="4:12" ht="14.1" customHeight="1" x14ac:dyDescent="0.3">
      <c r="D758" s="27"/>
      <c r="E758" s="6">
        <f t="shared" ref="E758" si="363">IF(E746="sauen",F746,0)</f>
        <v>0</v>
      </c>
      <c r="F758" s="6">
        <f t="shared" ref="F758" si="364">IF(E746="Sauen m",F746,0)</f>
        <v>0</v>
      </c>
      <c r="G758" s="8"/>
      <c r="H758" s="27"/>
      <c r="I758" s="6">
        <f t="shared" ref="I758" si="365">IF(E746="sauen",G746,0)</f>
        <v>0</v>
      </c>
      <c r="J758" s="6">
        <f t="shared" ref="J758" si="366">IF(E746="sauen m",G746,0)</f>
        <v>0</v>
      </c>
      <c r="K758" s="8">
        <f t="shared" ref="K758" si="367">IF(E746="Schwein verworfen",G746,0)</f>
        <v>0</v>
      </c>
      <c r="L758" s="8"/>
    </row>
    <row r="759" spans="4:12" ht="14.1" customHeight="1" x14ac:dyDescent="0.3">
      <c r="D759" s="15" t="s">
        <v>145</v>
      </c>
      <c r="E759" s="16">
        <f t="shared" ref="E759:F759" si="368">SUM(E749:E758)</f>
        <v>0</v>
      </c>
      <c r="F759" s="16">
        <f t="shared" si="368"/>
        <v>0</v>
      </c>
      <c r="G759" s="17"/>
      <c r="H759" s="27" t="s">
        <v>146</v>
      </c>
      <c r="I759" s="6">
        <f t="shared" ref="I759:K759" si="369">SUM(I749:I758)</f>
        <v>0</v>
      </c>
      <c r="J759" s="6">
        <f t="shared" si="369"/>
        <v>0</v>
      </c>
      <c r="K759" s="8">
        <f t="shared" si="369"/>
        <v>0</v>
      </c>
      <c r="L759" s="8"/>
    </row>
    <row r="760" spans="4:12" ht="14.1" customHeight="1" thickBot="1" x14ac:dyDescent="0.35">
      <c r="D760" s="28"/>
      <c r="E760" s="9">
        <f t="shared" ref="E760" si="370">SUM(E759:F759)</f>
        <v>0</v>
      </c>
      <c r="F760" s="9"/>
      <c r="G760" s="73"/>
      <c r="H760" s="28"/>
      <c r="I760" s="9">
        <f t="shared" ref="I760" si="371">SUM(I759:K759)</f>
        <v>0</v>
      </c>
      <c r="J760" s="9"/>
      <c r="K760" s="73"/>
      <c r="L760" s="8"/>
    </row>
    <row r="761" spans="4:12" ht="14.1" customHeight="1" x14ac:dyDescent="0.3">
      <c r="D761" s="27"/>
      <c r="E761" s="6"/>
      <c r="F761" s="6"/>
      <c r="G761" s="6"/>
      <c r="H761" s="6"/>
      <c r="I761" s="6"/>
      <c r="J761" s="6"/>
      <c r="K761" s="6"/>
      <c r="L761" s="8"/>
    </row>
    <row r="762" spans="4:12" ht="14.1" customHeight="1" x14ac:dyDescent="0.3">
      <c r="D762" s="27"/>
      <c r="E762" s="6"/>
      <c r="F762" s="6"/>
      <c r="G762" s="6"/>
      <c r="H762" s="6"/>
      <c r="I762" s="6"/>
      <c r="J762" s="6"/>
      <c r="K762" s="6"/>
      <c r="L762" s="8"/>
    </row>
    <row r="763" spans="4:12" ht="14.1" customHeight="1" thickBot="1" x14ac:dyDescent="0.35">
      <c r="D763" s="27"/>
      <c r="E763" s="6"/>
      <c r="F763" s="6"/>
      <c r="G763" s="6"/>
      <c r="H763" s="6"/>
      <c r="I763" s="6"/>
      <c r="J763" s="6"/>
      <c r="K763" s="6"/>
      <c r="L763" s="8"/>
    </row>
    <row r="764" spans="4:12" ht="14.1" customHeight="1" x14ac:dyDescent="0.3">
      <c r="D764" s="11" t="s">
        <v>153</v>
      </c>
      <c r="E764" s="14" t="s">
        <v>148</v>
      </c>
      <c r="F764" s="12" t="s">
        <v>149</v>
      </c>
      <c r="G764" s="6"/>
      <c r="H764" s="6"/>
      <c r="I764" s="6"/>
      <c r="J764" s="6"/>
      <c r="K764" s="6"/>
      <c r="L764" s="8"/>
    </row>
    <row r="765" spans="4:12" ht="14.1" customHeight="1" thickBot="1" x14ac:dyDescent="0.35">
      <c r="D765" s="13">
        <f t="shared" ref="D765" si="372">G746-I760</f>
        <v>0</v>
      </c>
      <c r="E765" s="10" t="e">
        <f t="shared" ref="E765" si="373">(F746-E760)/(G746-I760)</f>
        <v>#DIV/0!</v>
      </c>
      <c r="F765" s="73" t="e">
        <f t="shared" ref="F765" si="374">F746/G746</f>
        <v>#DIV/0!</v>
      </c>
      <c r="G765" s="9"/>
      <c r="H765" s="9"/>
      <c r="I765" s="9"/>
      <c r="J765" s="9"/>
      <c r="K765" s="9"/>
      <c r="L765" s="73"/>
    </row>
    <row r="766" spans="4:12" ht="14.1" customHeight="1" thickBot="1" x14ac:dyDescent="0.35">
      <c r="D766" s="36"/>
      <c r="E766" s="29"/>
      <c r="F766" s="29"/>
      <c r="G766" s="29"/>
      <c r="H766" s="29"/>
      <c r="I766" s="29"/>
      <c r="J766" s="29"/>
      <c r="K766" s="29"/>
      <c r="L766" s="23"/>
    </row>
    <row r="767" spans="4:12" ht="14.1" customHeight="1" thickBot="1" x14ac:dyDescent="0.35">
      <c r="D767" s="33" t="s">
        <v>232</v>
      </c>
      <c r="E767" s="34"/>
      <c r="F767" s="34"/>
      <c r="G767" s="34"/>
      <c r="H767" s="34"/>
      <c r="I767" s="34"/>
      <c r="J767" s="34"/>
      <c r="K767" s="34"/>
      <c r="L767" s="35"/>
    </row>
    <row r="768" spans="4:12" ht="14.1" customHeight="1" x14ac:dyDescent="0.3">
      <c r="D768" s="27"/>
      <c r="E768" s="6"/>
      <c r="F768" s="6" t="s">
        <v>142</v>
      </c>
      <c r="G768" s="8" t="s">
        <v>72</v>
      </c>
      <c r="H768" s="6"/>
      <c r="I768" s="6"/>
      <c r="J768" s="6"/>
      <c r="K768" s="6"/>
      <c r="L768" s="8"/>
    </row>
    <row r="769" spans="4:12" ht="14.1" customHeight="1" x14ac:dyDescent="0.3">
      <c r="D769" s="27"/>
      <c r="E769" s="80">
        <f>'Sauen + verworfen Basis'!C255</f>
        <v>0</v>
      </c>
      <c r="F769" s="31">
        <f>'Sauen + verworfen Basis'!D255*'Sauen + verworfen Basis'!B255</f>
        <v>0</v>
      </c>
      <c r="G769" s="18">
        <f>'Sauen + verworfen Basis'!B255</f>
        <v>0</v>
      </c>
      <c r="H769" s="6"/>
      <c r="I769" s="6"/>
      <c r="J769" s="6"/>
      <c r="K769" s="6"/>
      <c r="L769" s="8"/>
    </row>
    <row r="770" spans="4:12" ht="14.1" customHeight="1" x14ac:dyDescent="0.3">
      <c r="D770" s="27"/>
      <c r="E770" s="80">
        <f>'Sauen + verworfen Basis'!C256</f>
        <v>0</v>
      </c>
      <c r="F770" s="31">
        <f>'Sauen + verworfen Basis'!D256*'Sauen + verworfen Basis'!B256</f>
        <v>0</v>
      </c>
      <c r="G770" s="18">
        <f>'Sauen + verworfen Basis'!B256</f>
        <v>0</v>
      </c>
      <c r="H770" s="6"/>
      <c r="I770" s="6"/>
      <c r="J770" s="6"/>
      <c r="K770" s="6"/>
      <c r="L770" s="8"/>
    </row>
    <row r="771" spans="4:12" ht="14.1" customHeight="1" x14ac:dyDescent="0.3">
      <c r="D771" s="27"/>
      <c r="E771" s="80">
        <f>'Sauen + verworfen Basis'!C257</f>
        <v>0</v>
      </c>
      <c r="F771" s="31">
        <f>'Sauen + verworfen Basis'!D257*'Sauen + verworfen Basis'!B257</f>
        <v>0</v>
      </c>
      <c r="G771" s="18">
        <f>'Sauen + verworfen Basis'!B257</f>
        <v>0</v>
      </c>
      <c r="H771" s="6"/>
      <c r="I771" s="6"/>
      <c r="J771" s="6"/>
      <c r="K771" s="6"/>
      <c r="L771" s="8"/>
    </row>
    <row r="772" spans="4:12" ht="14.1" customHeight="1" x14ac:dyDescent="0.3">
      <c r="D772" s="27"/>
      <c r="E772" s="80">
        <f>'Sauen + verworfen Basis'!C258</f>
        <v>0</v>
      </c>
      <c r="F772" s="31">
        <f>'Sauen + verworfen Basis'!D258*'Sauen + verworfen Basis'!B258</f>
        <v>0</v>
      </c>
      <c r="G772" s="18">
        <f>'Sauen + verworfen Basis'!B258</f>
        <v>0</v>
      </c>
      <c r="H772" s="6"/>
      <c r="I772" s="6"/>
      <c r="J772" s="6"/>
      <c r="K772" s="6"/>
      <c r="L772" s="8"/>
    </row>
    <row r="773" spans="4:12" ht="14.1" customHeight="1" x14ac:dyDescent="0.3">
      <c r="D773" s="27"/>
      <c r="E773" s="80">
        <f>'Sauen + verworfen Basis'!C259</f>
        <v>0</v>
      </c>
      <c r="F773" s="31">
        <f>'Sauen + verworfen Basis'!D259*'Sauen + verworfen Basis'!B259</f>
        <v>0</v>
      </c>
      <c r="G773" s="18">
        <f>'Sauen + verworfen Basis'!B259</f>
        <v>0</v>
      </c>
      <c r="H773" s="6"/>
      <c r="I773" s="6"/>
      <c r="J773" s="6"/>
      <c r="K773" s="6"/>
      <c r="L773" s="8"/>
    </row>
    <row r="774" spans="4:12" ht="14.1" customHeight="1" x14ac:dyDescent="0.3">
      <c r="D774" s="27"/>
      <c r="E774" s="80">
        <f>'Sauen + verworfen Basis'!C260</f>
        <v>0</v>
      </c>
      <c r="F774" s="31">
        <f>'Sauen + verworfen Basis'!D260*'Sauen + verworfen Basis'!B260</f>
        <v>0</v>
      </c>
      <c r="G774" s="18">
        <f>'Sauen + verworfen Basis'!B260</f>
        <v>0</v>
      </c>
      <c r="H774" s="6"/>
      <c r="I774" s="6"/>
      <c r="J774" s="6"/>
      <c r="K774" s="6"/>
      <c r="L774" s="8"/>
    </row>
    <row r="775" spans="4:12" ht="14.1" customHeight="1" x14ac:dyDescent="0.3">
      <c r="D775" s="27"/>
      <c r="E775" s="80">
        <f>'Sauen + verworfen Basis'!C261</f>
        <v>0</v>
      </c>
      <c r="F775" s="31">
        <f>'Sauen + verworfen Basis'!D261*'Sauen + verworfen Basis'!B261</f>
        <v>0</v>
      </c>
      <c r="G775" s="18">
        <f>'Sauen + verworfen Basis'!B261</f>
        <v>0</v>
      </c>
      <c r="H775" s="6"/>
      <c r="I775" s="6"/>
      <c r="J775" s="6"/>
      <c r="K775" s="6"/>
      <c r="L775" s="8"/>
    </row>
    <row r="776" spans="4:12" ht="14.1" customHeight="1" x14ac:dyDescent="0.3">
      <c r="D776" s="27"/>
      <c r="E776" s="80">
        <f>'Sauen + verworfen Basis'!C262</f>
        <v>0</v>
      </c>
      <c r="F776" s="31">
        <f>'Sauen + verworfen Basis'!D262*'Sauen + verworfen Basis'!B262</f>
        <v>0</v>
      </c>
      <c r="G776" s="18">
        <f>'Sauen + verworfen Basis'!B262</f>
        <v>0</v>
      </c>
      <c r="H776" s="6"/>
      <c r="I776" s="6"/>
      <c r="J776" s="6"/>
      <c r="K776" s="6"/>
      <c r="L776" s="8"/>
    </row>
    <row r="777" spans="4:12" ht="14.1" customHeight="1" x14ac:dyDescent="0.3">
      <c r="D777" s="27"/>
      <c r="E777" s="80">
        <f>'Sauen + verworfen Basis'!C263</f>
        <v>0</v>
      </c>
      <c r="F777" s="31">
        <f>'Sauen + verworfen Basis'!D263*'Sauen + verworfen Basis'!B263</f>
        <v>0</v>
      </c>
      <c r="G777" s="18">
        <f>'Sauen + verworfen Basis'!B263</f>
        <v>0</v>
      </c>
      <c r="H777" s="6"/>
      <c r="I777" s="6"/>
      <c r="J777" s="6"/>
      <c r="K777" s="6"/>
      <c r="L777" s="8"/>
    </row>
    <row r="778" spans="4:12" ht="14.1" customHeight="1" x14ac:dyDescent="0.3">
      <c r="D778" s="27"/>
      <c r="E778" s="80">
        <f>'Sauen + verworfen Basis'!C264</f>
        <v>0</v>
      </c>
      <c r="F778" s="31">
        <f>'Sauen + verworfen Basis'!D264*'Sauen + verworfen Basis'!B264</f>
        <v>0</v>
      </c>
      <c r="G778" s="18">
        <f>'Sauen + verworfen Basis'!B264</f>
        <v>0</v>
      </c>
      <c r="H778" s="6"/>
      <c r="I778" s="6"/>
      <c r="J778" s="6"/>
      <c r="K778" s="6"/>
      <c r="L778" s="8"/>
    </row>
    <row r="779" spans="4:12" ht="14.1" customHeight="1" thickBot="1" x14ac:dyDescent="0.35">
      <c r="D779" s="19" t="s">
        <v>143</v>
      </c>
      <c r="E779" s="20"/>
      <c r="F779" s="32">
        <f t="shared" ref="F779:G779" si="375">ROUND(SUM(F769:F778),2)</f>
        <v>0</v>
      </c>
      <c r="G779" s="21">
        <f t="shared" si="375"/>
        <v>0</v>
      </c>
      <c r="H779" s="6"/>
      <c r="I779" s="6"/>
      <c r="J779" s="6"/>
      <c r="K779" s="6"/>
      <c r="L779" s="8"/>
    </row>
    <row r="780" spans="4:12" ht="14.1" customHeight="1" thickBot="1" x14ac:dyDescent="0.35">
      <c r="D780" s="27"/>
      <c r="E780" s="6"/>
      <c r="F780" s="6"/>
      <c r="G780" s="6"/>
      <c r="H780" s="6"/>
      <c r="I780" s="6"/>
      <c r="J780" s="6"/>
      <c r="K780" s="6"/>
      <c r="L780" s="8"/>
    </row>
    <row r="781" spans="4:12" ht="14.1" customHeight="1" x14ac:dyDescent="0.3">
      <c r="D781" s="26"/>
      <c r="E781" s="7" t="s">
        <v>133</v>
      </c>
      <c r="F781" s="7" t="s">
        <v>136</v>
      </c>
      <c r="G781" s="72"/>
      <c r="H781" s="26"/>
      <c r="I781" s="7" t="s">
        <v>144</v>
      </c>
      <c r="J781" s="7" t="s">
        <v>136</v>
      </c>
      <c r="K781" s="22" t="s">
        <v>152</v>
      </c>
      <c r="L781" s="8"/>
    </row>
    <row r="782" spans="4:12" ht="14.1" customHeight="1" x14ac:dyDescent="0.3">
      <c r="D782" s="27"/>
      <c r="E782" s="6">
        <f t="shared" ref="E782:E790" si="376">IF(E769="sauen",F769,0)</f>
        <v>0</v>
      </c>
      <c r="F782" s="6">
        <f t="shared" ref="F782:F790" si="377">IF(E769="Sauen m",F769,0)</f>
        <v>0</v>
      </c>
      <c r="G782" s="8"/>
      <c r="H782" s="27"/>
      <c r="I782" s="6">
        <f t="shared" ref="I782:I790" si="378">IF(E769="sauen",G769,0)</f>
        <v>0</v>
      </c>
      <c r="J782" s="6">
        <f t="shared" ref="J782:J790" si="379">IF(E769="sauen m",G769,0)</f>
        <v>0</v>
      </c>
      <c r="K782" s="8">
        <f t="shared" ref="K782:K790" si="380">IF(E769="Schwein verworfen",G769,0)</f>
        <v>0</v>
      </c>
      <c r="L782" s="8"/>
    </row>
    <row r="783" spans="4:12" ht="14.1" customHeight="1" x14ac:dyDescent="0.3">
      <c r="D783" s="27"/>
      <c r="E783" s="6">
        <f t="shared" si="376"/>
        <v>0</v>
      </c>
      <c r="F783" s="6">
        <f t="shared" si="377"/>
        <v>0</v>
      </c>
      <c r="G783" s="8"/>
      <c r="H783" s="27"/>
      <c r="I783" s="6">
        <f t="shared" si="378"/>
        <v>0</v>
      </c>
      <c r="J783" s="6">
        <f t="shared" si="379"/>
        <v>0</v>
      </c>
      <c r="K783" s="8">
        <f t="shared" si="380"/>
        <v>0</v>
      </c>
      <c r="L783" s="8"/>
    </row>
    <row r="784" spans="4:12" ht="14.1" customHeight="1" x14ac:dyDescent="0.3">
      <c r="D784" s="27"/>
      <c r="E784" s="6">
        <f t="shared" si="376"/>
        <v>0</v>
      </c>
      <c r="F784" s="6">
        <f t="shared" si="377"/>
        <v>0</v>
      </c>
      <c r="G784" s="8"/>
      <c r="H784" s="27"/>
      <c r="I784" s="6">
        <f t="shared" si="378"/>
        <v>0</v>
      </c>
      <c r="J784" s="6">
        <f t="shared" si="379"/>
        <v>0</v>
      </c>
      <c r="K784" s="8">
        <f t="shared" si="380"/>
        <v>0</v>
      </c>
      <c r="L784" s="8"/>
    </row>
    <row r="785" spans="4:12" ht="14.1" customHeight="1" x14ac:dyDescent="0.3">
      <c r="D785" s="27"/>
      <c r="E785" s="6">
        <f t="shared" si="376"/>
        <v>0</v>
      </c>
      <c r="F785" s="6">
        <f t="shared" si="377"/>
        <v>0</v>
      </c>
      <c r="G785" s="8"/>
      <c r="H785" s="27"/>
      <c r="I785" s="6">
        <f t="shared" si="378"/>
        <v>0</v>
      </c>
      <c r="J785" s="6">
        <f t="shared" si="379"/>
        <v>0</v>
      </c>
      <c r="K785" s="8">
        <f t="shared" si="380"/>
        <v>0</v>
      </c>
      <c r="L785" s="8"/>
    </row>
    <row r="786" spans="4:12" ht="14.1" customHeight="1" x14ac:dyDescent="0.3">
      <c r="D786" s="27"/>
      <c r="E786" s="6">
        <f t="shared" si="376"/>
        <v>0</v>
      </c>
      <c r="F786" s="6">
        <f t="shared" si="377"/>
        <v>0</v>
      </c>
      <c r="G786" s="8"/>
      <c r="H786" s="27"/>
      <c r="I786" s="6">
        <f t="shared" si="378"/>
        <v>0</v>
      </c>
      <c r="J786" s="6">
        <f t="shared" si="379"/>
        <v>0</v>
      </c>
      <c r="K786" s="8">
        <f t="shared" si="380"/>
        <v>0</v>
      </c>
      <c r="L786" s="8"/>
    </row>
    <row r="787" spans="4:12" ht="14.1" customHeight="1" x14ac:dyDescent="0.3">
      <c r="D787" s="27"/>
      <c r="E787" s="6">
        <f t="shared" si="376"/>
        <v>0</v>
      </c>
      <c r="F787" s="6">
        <f t="shared" si="377"/>
        <v>0</v>
      </c>
      <c r="G787" s="8"/>
      <c r="H787" s="27"/>
      <c r="I787" s="6">
        <f t="shared" si="378"/>
        <v>0</v>
      </c>
      <c r="J787" s="6">
        <f t="shared" si="379"/>
        <v>0</v>
      </c>
      <c r="K787" s="8">
        <f t="shared" si="380"/>
        <v>0</v>
      </c>
      <c r="L787" s="8"/>
    </row>
    <row r="788" spans="4:12" ht="14.1" customHeight="1" x14ac:dyDescent="0.3">
      <c r="D788" s="27"/>
      <c r="E788" s="6">
        <f t="shared" si="376"/>
        <v>0</v>
      </c>
      <c r="F788" s="6">
        <f t="shared" si="377"/>
        <v>0</v>
      </c>
      <c r="G788" s="8"/>
      <c r="H788" s="27"/>
      <c r="I788" s="6">
        <f t="shared" si="378"/>
        <v>0</v>
      </c>
      <c r="J788" s="6">
        <f t="shared" si="379"/>
        <v>0</v>
      </c>
      <c r="K788" s="8">
        <f t="shared" si="380"/>
        <v>0</v>
      </c>
      <c r="L788" s="8"/>
    </row>
    <row r="789" spans="4:12" ht="14.1" customHeight="1" x14ac:dyDescent="0.3">
      <c r="D789" s="27"/>
      <c r="E789" s="6">
        <f t="shared" si="376"/>
        <v>0</v>
      </c>
      <c r="F789" s="6">
        <f t="shared" si="377"/>
        <v>0</v>
      </c>
      <c r="G789" s="8"/>
      <c r="H789" s="27"/>
      <c r="I789" s="6">
        <f t="shared" si="378"/>
        <v>0</v>
      </c>
      <c r="J789" s="6">
        <f t="shared" si="379"/>
        <v>0</v>
      </c>
      <c r="K789" s="8">
        <f t="shared" si="380"/>
        <v>0</v>
      </c>
      <c r="L789" s="8"/>
    </row>
    <row r="790" spans="4:12" ht="14.1" customHeight="1" x14ac:dyDescent="0.3">
      <c r="D790" s="27"/>
      <c r="E790" s="6">
        <f t="shared" si="376"/>
        <v>0</v>
      </c>
      <c r="F790" s="6">
        <f t="shared" si="377"/>
        <v>0</v>
      </c>
      <c r="G790" s="8"/>
      <c r="H790" s="27"/>
      <c r="I790" s="6">
        <f t="shared" si="378"/>
        <v>0</v>
      </c>
      <c r="J790" s="6">
        <f t="shared" si="379"/>
        <v>0</v>
      </c>
      <c r="K790" s="8">
        <f t="shared" si="380"/>
        <v>0</v>
      </c>
      <c r="L790" s="8"/>
    </row>
    <row r="791" spans="4:12" ht="14.1" customHeight="1" x14ac:dyDescent="0.3">
      <c r="D791" s="27"/>
      <c r="E791" s="6">
        <f t="shared" ref="E791" si="381">IF(E779="sauen",F779,0)</f>
        <v>0</v>
      </c>
      <c r="F791" s="6">
        <f t="shared" ref="F791" si="382">IF(E779="Sauen m",F779,0)</f>
        <v>0</v>
      </c>
      <c r="G791" s="8"/>
      <c r="H791" s="27"/>
      <c r="I791" s="6">
        <f t="shared" ref="I791" si="383">IF(E779="sauen",G779,0)</f>
        <v>0</v>
      </c>
      <c r="J791" s="6">
        <f t="shared" ref="J791" si="384">IF(E779="sauen m",G779,0)</f>
        <v>0</v>
      </c>
      <c r="K791" s="8">
        <f t="shared" ref="K791" si="385">IF(E779="Schwein verworfen",G779,0)</f>
        <v>0</v>
      </c>
      <c r="L791" s="8"/>
    </row>
    <row r="792" spans="4:12" ht="14.1" customHeight="1" x14ac:dyDescent="0.3">
      <c r="D792" s="15" t="s">
        <v>145</v>
      </c>
      <c r="E792" s="16">
        <f t="shared" ref="E792:F792" si="386">SUM(E782:E791)</f>
        <v>0</v>
      </c>
      <c r="F792" s="16">
        <f t="shared" si="386"/>
        <v>0</v>
      </c>
      <c r="G792" s="17"/>
      <c r="H792" s="27" t="s">
        <v>146</v>
      </c>
      <c r="I792" s="6">
        <f t="shared" ref="I792:K792" si="387">SUM(I782:I791)</f>
        <v>0</v>
      </c>
      <c r="J792" s="6">
        <f t="shared" si="387"/>
        <v>0</v>
      </c>
      <c r="K792" s="8">
        <f t="shared" si="387"/>
        <v>0</v>
      </c>
      <c r="L792" s="8"/>
    </row>
    <row r="793" spans="4:12" ht="14.1" customHeight="1" thickBot="1" x14ac:dyDescent="0.35">
      <c r="D793" s="28"/>
      <c r="E793" s="9">
        <f t="shared" ref="E793:E826" si="388">SUM(E792:F792)</f>
        <v>0</v>
      </c>
      <c r="F793" s="9"/>
      <c r="G793" s="73"/>
      <c r="H793" s="28"/>
      <c r="I793" s="9">
        <f t="shared" ref="I793" si="389">SUM(I792:K792)</f>
        <v>0</v>
      </c>
      <c r="J793" s="9"/>
      <c r="K793" s="73"/>
      <c r="L793" s="8"/>
    </row>
    <row r="794" spans="4:12" ht="14.1" customHeight="1" x14ac:dyDescent="0.3">
      <c r="D794" s="27"/>
      <c r="E794" s="6"/>
      <c r="F794" s="6"/>
      <c r="G794" s="6"/>
      <c r="H794" s="6"/>
      <c r="I794" s="6"/>
      <c r="J794" s="6"/>
      <c r="K794" s="6"/>
      <c r="L794" s="8"/>
    </row>
    <row r="795" spans="4:12" ht="14.1" customHeight="1" x14ac:dyDescent="0.3">
      <c r="D795" s="27"/>
      <c r="E795" s="6"/>
      <c r="F795" s="6"/>
      <c r="G795" s="6"/>
      <c r="H795" s="6"/>
      <c r="I795" s="6"/>
      <c r="J795" s="6"/>
      <c r="K795" s="6"/>
      <c r="L795" s="8"/>
    </row>
    <row r="796" spans="4:12" ht="14.1" customHeight="1" thickBot="1" x14ac:dyDescent="0.35">
      <c r="D796" s="27"/>
      <c r="E796" s="6"/>
      <c r="F796" s="6"/>
      <c r="G796" s="6"/>
      <c r="H796" s="6"/>
      <c r="I796" s="6"/>
      <c r="J796" s="6"/>
      <c r="K796" s="6"/>
      <c r="L796" s="8"/>
    </row>
    <row r="797" spans="4:12" ht="14.1" customHeight="1" x14ac:dyDescent="0.3">
      <c r="D797" s="11" t="s">
        <v>153</v>
      </c>
      <c r="E797" s="14" t="s">
        <v>148</v>
      </c>
      <c r="F797" s="12" t="s">
        <v>149</v>
      </c>
      <c r="G797" s="6"/>
      <c r="H797" s="6"/>
      <c r="I797" s="6"/>
      <c r="J797" s="6"/>
      <c r="K797" s="6"/>
      <c r="L797" s="8"/>
    </row>
    <row r="798" spans="4:12" ht="14.1" customHeight="1" thickBot="1" x14ac:dyDescent="0.35">
      <c r="D798" s="13">
        <f t="shared" ref="D798" si="390">G779-I793</f>
        <v>0</v>
      </c>
      <c r="E798" s="10" t="e">
        <f t="shared" ref="E798" si="391">(F779-E793)/(G779-I793)</f>
        <v>#DIV/0!</v>
      </c>
      <c r="F798" s="73" t="e">
        <f t="shared" ref="F798" si="392">F779/G779</f>
        <v>#DIV/0!</v>
      </c>
      <c r="G798" s="9"/>
      <c r="H798" s="9"/>
      <c r="I798" s="9"/>
      <c r="J798" s="9"/>
      <c r="K798" s="9"/>
      <c r="L798" s="73"/>
    </row>
    <row r="799" spans="4:12" ht="14.1" customHeight="1" thickBot="1" x14ac:dyDescent="0.35">
      <c r="D799" s="36"/>
      <c r="E799" s="29"/>
      <c r="F799" s="29"/>
      <c r="G799" s="29"/>
      <c r="H799" s="29"/>
      <c r="I799" s="29"/>
      <c r="J799" s="29"/>
      <c r="K799" s="29"/>
      <c r="L799" s="23"/>
    </row>
    <row r="800" spans="4:12" ht="14.1" customHeight="1" thickBot="1" x14ac:dyDescent="0.35">
      <c r="D800" s="33" t="s">
        <v>233</v>
      </c>
      <c r="E800" s="34"/>
      <c r="F800" s="34"/>
      <c r="G800" s="34"/>
      <c r="H800" s="34"/>
      <c r="I800" s="34"/>
      <c r="J800" s="34"/>
      <c r="K800" s="34"/>
      <c r="L800" s="35"/>
    </row>
    <row r="801" spans="4:12" ht="14.1" customHeight="1" x14ac:dyDescent="0.3">
      <c r="D801" s="27"/>
      <c r="E801" s="6"/>
      <c r="F801" s="6" t="s">
        <v>142</v>
      </c>
      <c r="G801" s="8" t="s">
        <v>72</v>
      </c>
      <c r="H801" s="6"/>
      <c r="I801" s="6"/>
      <c r="J801" s="6"/>
      <c r="K801" s="6"/>
      <c r="L801" s="8"/>
    </row>
    <row r="802" spans="4:12" ht="14.1" customHeight="1" x14ac:dyDescent="0.3">
      <c r="D802" s="27"/>
      <c r="E802" s="80">
        <f>'Sauen + verworfen Basis'!C266</f>
        <v>0</v>
      </c>
      <c r="F802" s="31">
        <f>'Sauen + verworfen Basis'!D266*'Sauen + verworfen Basis'!B266</f>
        <v>0</v>
      </c>
      <c r="G802" s="18">
        <f>'Sauen + verworfen Basis'!B266</f>
        <v>0</v>
      </c>
      <c r="H802" s="6"/>
      <c r="I802" s="6"/>
      <c r="J802" s="6"/>
      <c r="K802" s="6"/>
      <c r="L802" s="8"/>
    </row>
    <row r="803" spans="4:12" ht="14.1" customHeight="1" x14ac:dyDescent="0.3">
      <c r="D803" s="27"/>
      <c r="E803" s="80">
        <f>'Sauen + verworfen Basis'!C267</f>
        <v>0</v>
      </c>
      <c r="F803" s="31">
        <f>'Sauen + verworfen Basis'!D267*'Sauen + verworfen Basis'!B267</f>
        <v>0</v>
      </c>
      <c r="G803" s="18">
        <f>'Sauen + verworfen Basis'!B267</f>
        <v>0</v>
      </c>
      <c r="H803" s="6"/>
      <c r="I803" s="6"/>
      <c r="J803" s="6"/>
      <c r="K803" s="6"/>
      <c r="L803" s="8"/>
    </row>
    <row r="804" spans="4:12" ht="14.1" customHeight="1" x14ac:dyDescent="0.3">
      <c r="D804" s="27"/>
      <c r="E804" s="80">
        <f>'Sauen + verworfen Basis'!C268</f>
        <v>0</v>
      </c>
      <c r="F804" s="31">
        <f>'Sauen + verworfen Basis'!D268*'Sauen + verworfen Basis'!B268</f>
        <v>0</v>
      </c>
      <c r="G804" s="18">
        <f>'Sauen + verworfen Basis'!B268</f>
        <v>0</v>
      </c>
      <c r="H804" s="6"/>
      <c r="I804" s="6"/>
      <c r="J804" s="6"/>
      <c r="K804" s="6"/>
      <c r="L804" s="8"/>
    </row>
    <row r="805" spans="4:12" ht="14.1" customHeight="1" x14ac:dyDescent="0.3">
      <c r="D805" s="27"/>
      <c r="E805" s="80">
        <f>'Sauen + verworfen Basis'!C269</f>
        <v>0</v>
      </c>
      <c r="F805" s="31">
        <f>'Sauen + verworfen Basis'!D269*'Sauen + verworfen Basis'!B269</f>
        <v>0</v>
      </c>
      <c r="G805" s="18">
        <f>'Sauen + verworfen Basis'!B269</f>
        <v>0</v>
      </c>
      <c r="H805" s="6"/>
      <c r="I805" s="6"/>
      <c r="J805" s="6"/>
      <c r="K805" s="6"/>
      <c r="L805" s="8"/>
    </row>
    <row r="806" spans="4:12" ht="14.1" customHeight="1" x14ac:dyDescent="0.3">
      <c r="D806" s="27"/>
      <c r="E806" s="80">
        <f>'Sauen + verworfen Basis'!C270</f>
        <v>0</v>
      </c>
      <c r="F806" s="31">
        <f>'Sauen + verworfen Basis'!D270*'Sauen + verworfen Basis'!B270</f>
        <v>0</v>
      </c>
      <c r="G806" s="18">
        <f>'Sauen + verworfen Basis'!B270</f>
        <v>0</v>
      </c>
      <c r="H806" s="6"/>
      <c r="I806" s="6"/>
      <c r="J806" s="6"/>
      <c r="K806" s="6"/>
      <c r="L806" s="8"/>
    </row>
    <row r="807" spans="4:12" ht="14.1" customHeight="1" x14ac:dyDescent="0.3">
      <c r="D807" s="27"/>
      <c r="E807" s="80">
        <f>'Sauen + verworfen Basis'!C271</f>
        <v>0</v>
      </c>
      <c r="F807" s="31">
        <f>'Sauen + verworfen Basis'!D271*'Sauen + verworfen Basis'!B271</f>
        <v>0</v>
      </c>
      <c r="G807" s="18">
        <f>'Sauen + verworfen Basis'!B271</f>
        <v>0</v>
      </c>
      <c r="H807" s="6"/>
      <c r="I807" s="6"/>
      <c r="J807" s="6"/>
      <c r="K807" s="6"/>
      <c r="L807" s="8"/>
    </row>
    <row r="808" spans="4:12" ht="14.1" customHeight="1" x14ac:dyDescent="0.3">
      <c r="D808" s="27"/>
      <c r="E808" s="80">
        <f>'Sauen + verworfen Basis'!C272</f>
        <v>0</v>
      </c>
      <c r="F808" s="31">
        <f>'Sauen + verworfen Basis'!D272*'Sauen + verworfen Basis'!B272</f>
        <v>0</v>
      </c>
      <c r="G808" s="18">
        <f>'Sauen + verworfen Basis'!B272</f>
        <v>0</v>
      </c>
      <c r="H808" s="6"/>
      <c r="I808" s="6"/>
      <c r="J808" s="6"/>
      <c r="K808" s="6"/>
      <c r="L808" s="8"/>
    </row>
    <row r="809" spans="4:12" ht="14.1" customHeight="1" x14ac:dyDescent="0.3">
      <c r="D809" s="27"/>
      <c r="E809" s="80">
        <f>'Sauen + verworfen Basis'!C273</f>
        <v>0</v>
      </c>
      <c r="F809" s="31">
        <f>'Sauen + verworfen Basis'!D273*'Sauen + verworfen Basis'!B273</f>
        <v>0</v>
      </c>
      <c r="G809" s="18">
        <f>'Sauen + verworfen Basis'!B273</f>
        <v>0</v>
      </c>
      <c r="H809" s="6"/>
      <c r="I809" s="6"/>
      <c r="J809" s="6"/>
      <c r="K809" s="6"/>
      <c r="L809" s="8"/>
    </row>
    <row r="810" spans="4:12" ht="14.1" customHeight="1" x14ac:dyDescent="0.3">
      <c r="D810" s="27"/>
      <c r="E810" s="80">
        <f>'Sauen + verworfen Basis'!C274</f>
        <v>0</v>
      </c>
      <c r="F810" s="31">
        <f>'Sauen + verworfen Basis'!D274*'Sauen + verworfen Basis'!B274</f>
        <v>0</v>
      </c>
      <c r="G810" s="18">
        <f>'Sauen + verworfen Basis'!B274</f>
        <v>0</v>
      </c>
      <c r="H810" s="6"/>
      <c r="I810" s="6"/>
      <c r="J810" s="6"/>
      <c r="K810" s="6"/>
      <c r="L810" s="8"/>
    </row>
    <row r="811" spans="4:12" ht="14.1" customHeight="1" x14ac:dyDescent="0.3">
      <c r="D811" s="27"/>
      <c r="E811" s="80">
        <f>'Sauen + verworfen Basis'!C275</f>
        <v>0</v>
      </c>
      <c r="F811" s="31">
        <f>'Sauen + verworfen Basis'!D275*'Sauen + verworfen Basis'!B275</f>
        <v>0</v>
      </c>
      <c r="G811" s="18">
        <f>'Sauen + verworfen Basis'!B275</f>
        <v>0</v>
      </c>
      <c r="H811" s="6"/>
      <c r="I811" s="6"/>
      <c r="J811" s="6"/>
      <c r="K811" s="6"/>
      <c r="L811" s="8"/>
    </row>
    <row r="812" spans="4:12" ht="14.1" customHeight="1" thickBot="1" x14ac:dyDescent="0.35">
      <c r="D812" s="19" t="s">
        <v>143</v>
      </c>
      <c r="E812" s="20"/>
      <c r="F812" s="32">
        <f t="shared" ref="F812:G812" si="393">ROUND(SUM(F802:F811),2)</f>
        <v>0</v>
      </c>
      <c r="G812" s="21">
        <f t="shared" si="393"/>
        <v>0</v>
      </c>
      <c r="H812" s="6"/>
      <c r="I812" s="6"/>
      <c r="J812" s="6"/>
      <c r="K812" s="6"/>
      <c r="L812" s="8"/>
    </row>
    <row r="813" spans="4:12" ht="14.1" customHeight="1" thickBot="1" x14ac:dyDescent="0.35">
      <c r="D813" s="27"/>
      <c r="E813" s="6"/>
      <c r="F813" s="6"/>
      <c r="G813" s="6"/>
      <c r="H813" s="6"/>
      <c r="I813" s="6"/>
      <c r="J813" s="6"/>
      <c r="K813" s="6"/>
      <c r="L813" s="8"/>
    </row>
    <row r="814" spans="4:12" ht="14.1" customHeight="1" x14ac:dyDescent="0.3">
      <c r="D814" s="26"/>
      <c r="E814" s="7" t="s">
        <v>133</v>
      </c>
      <c r="F814" s="7" t="s">
        <v>136</v>
      </c>
      <c r="G814" s="72"/>
      <c r="H814" s="26"/>
      <c r="I814" s="7" t="s">
        <v>144</v>
      </c>
      <c r="J814" s="7" t="s">
        <v>136</v>
      </c>
      <c r="K814" s="22" t="s">
        <v>152</v>
      </c>
      <c r="L814" s="8"/>
    </row>
    <row r="815" spans="4:12" ht="14.1" customHeight="1" x14ac:dyDescent="0.3">
      <c r="D815" s="27"/>
      <c r="E815" s="6">
        <f t="shared" ref="E815:E823" si="394">IF(E802="sauen",F802,0)</f>
        <v>0</v>
      </c>
      <c r="F815" s="6">
        <f t="shared" ref="F815:F823" si="395">IF(E802="Sauen m",F802,0)</f>
        <v>0</v>
      </c>
      <c r="G815" s="8"/>
      <c r="H815" s="27"/>
      <c r="I815" s="6">
        <f t="shared" ref="I815:I823" si="396">IF(E802="sauen",G802,0)</f>
        <v>0</v>
      </c>
      <c r="J815" s="6">
        <f t="shared" ref="J815:J823" si="397">IF(E802="sauen m",G802,0)</f>
        <v>0</v>
      </c>
      <c r="K815" s="8">
        <f t="shared" ref="K815:K823" si="398">IF(E802="Schwein verworfen",G802,0)</f>
        <v>0</v>
      </c>
      <c r="L815" s="8"/>
    </row>
    <row r="816" spans="4:12" ht="14.1" customHeight="1" x14ac:dyDescent="0.3">
      <c r="D816" s="27"/>
      <c r="E816" s="6">
        <f t="shared" si="394"/>
        <v>0</v>
      </c>
      <c r="F816" s="6">
        <f t="shared" si="395"/>
        <v>0</v>
      </c>
      <c r="G816" s="8"/>
      <c r="H816" s="27"/>
      <c r="I816" s="6">
        <f t="shared" si="396"/>
        <v>0</v>
      </c>
      <c r="J816" s="6">
        <f t="shared" si="397"/>
        <v>0</v>
      </c>
      <c r="K816" s="8">
        <f t="shared" si="398"/>
        <v>0</v>
      </c>
      <c r="L816" s="8"/>
    </row>
    <row r="817" spans="4:12" ht="14.1" customHeight="1" x14ac:dyDescent="0.3">
      <c r="D817" s="27"/>
      <c r="E817" s="6">
        <f t="shared" si="394"/>
        <v>0</v>
      </c>
      <c r="F817" s="6">
        <f t="shared" si="395"/>
        <v>0</v>
      </c>
      <c r="G817" s="8"/>
      <c r="H817" s="27"/>
      <c r="I817" s="6">
        <f t="shared" si="396"/>
        <v>0</v>
      </c>
      <c r="J817" s="6">
        <f t="shared" si="397"/>
        <v>0</v>
      </c>
      <c r="K817" s="8">
        <f t="shared" si="398"/>
        <v>0</v>
      </c>
      <c r="L817" s="8"/>
    </row>
    <row r="818" spans="4:12" ht="14.1" customHeight="1" x14ac:dyDescent="0.3">
      <c r="D818" s="27"/>
      <c r="E818" s="6">
        <f t="shared" si="394"/>
        <v>0</v>
      </c>
      <c r="F818" s="6">
        <f t="shared" si="395"/>
        <v>0</v>
      </c>
      <c r="G818" s="8"/>
      <c r="H818" s="27"/>
      <c r="I818" s="6">
        <f t="shared" si="396"/>
        <v>0</v>
      </c>
      <c r="J818" s="6">
        <f t="shared" si="397"/>
        <v>0</v>
      </c>
      <c r="K818" s="8">
        <f t="shared" si="398"/>
        <v>0</v>
      </c>
      <c r="L818" s="8"/>
    </row>
    <row r="819" spans="4:12" ht="14.1" customHeight="1" x14ac:dyDescent="0.3">
      <c r="D819" s="27"/>
      <c r="E819" s="6">
        <f t="shared" si="394"/>
        <v>0</v>
      </c>
      <c r="F819" s="6">
        <f t="shared" si="395"/>
        <v>0</v>
      </c>
      <c r="G819" s="8"/>
      <c r="H819" s="27"/>
      <c r="I819" s="6">
        <f t="shared" si="396"/>
        <v>0</v>
      </c>
      <c r="J819" s="6">
        <f t="shared" si="397"/>
        <v>0</v>
      </c>
      <c r="K819" s="8">
        <f t="shared" si="398"/>
        <v>0</v>
      </c>
      <c r="L819" s="8"/>
    </row>
    <row r="820" spans="4:12" ht="14.1" customHeight="1" x14ac:dyDescent="0.3">
      <c r="D820" s="27"/>
      <c r="E820" s="6">
        <f t="shared" si="394"/>
        <v>0</v>
      </c>
      <c r="F820" s="6">
        <f t="shared" si="395"/>
        <v>0</v>
      </c>
      <c r="G820" s="8"/>
      <c r="H820" s="27"/>
      <c r="I820" s="6">
        <f t="shared" si="396"/>
        <v>0</v>
      </c>
      <c r="J820" s="6">
        <f t="shared" si="397"/>
        <v>0</v>
      </c>
      <c r="K820" s="8">
        <f t="shared" si="398"/>
        <v>0</v>
      </c>
      <c r="L820" s="8"/>
    </row>
    <row r="821" spans="4:12" ht="14.1" customHeight="1" x14ac:dyDescent="0.3">
      <c r="D821" s="27"/>
      <c r="E821" s="6">
        <f t="shared" si="394"/>
        <v>0</v>
      </c>
      <c r="F821" s="6">
        <f t="shared" si="395"/>
        <v>0</v>
      </c>
      <c r="G821" s="8"/>
      <c r="H821" s="27"/>
      <c r="I821" s="6">
        <f t="shared" si="396"/>
        <v>0</v>
      </c>
      <c r="J821" s="6">
        <f t="shared" si="397"/>
        <v>0</v>
      </c>
      <c r="K821" s="8">
        <f t="shared" si="398"/>
        <v>0</v>
      </c>
      <c r="L821" s="8"/>
    </row>
    <row r="822" spans="4:12" ht="14.1" customHeight="1" x14ac:dyDescent="0.3">
      <c r="D822" s="27"/>
      <c r="E822" s="6">
        <f t="shared" si="394"/>
        <v>0</v>
      </c>
      <c r="F822" s="6">
        <f t="shared" si="395"/>
        <v>0</v>
      </c>
      <c r="G822" s="8"/>
      <c r="H822" s="27"/>
      <c r="I822" s="6">
        <f t="shared" si="396"/>
        <v>0</v>
      </c>
      <c r="J822" s="6">
        <f t="shared" si="397"/>
        <v>0</v>
      </c>
      <c r="K822" s="8">
        <f t="shared" si="398"/>
        <v>0</v>
      </c>
      <c r="L822" s="8"/>
    </row>
    <row r="823" spans="4:12" ht="14.1" customHeight="1" x14ac:dyDescent="0.3">
      <c r="D823" s="27"/>
      <c r="E823" s="6">
        <f t="shared" si="394"/>
        <v>0</v>
      </c>
      <c r="F823" s="6">
        <f t="shared" si="395"/>
        <v>0</v>
      </c>
      <c r="G823" s="8"/>
      <c r="H823" s="27"/>
      <c r="I823" s="6">
        <f t="shared" si="396"/>
        <v>0</v>
      </c>
      <c r="J823" s="6">
        <f t="shared" si="397"/>
        <v>0</v>
      </c>
      <c r="K823" s="8">
        <f t="shared" si="398"/>
        <v>0</v>
      </c>
      <c r="L823" s="8"/>
    </row>
    <row r="824" spans="4:12" ht="14.1" customHeight="1" x14ac:dyDescent="0.3">
      <c r="D824" s="27"/>
      <c r="E824" s="6">
        <f t="shared" ref="E824" si="399">IF(E812="sauen",F812,0)</f>
        <v>0</v>
      </c>
      <c r="F824" s="6">
        <f t="shared" ref="F824" si="400">IF(E812="Sauen m",F812,0)</f>
        <v>0</v>
      </c>
      <c r="G824" s="8"/>
      <c r="H824" s="27"/>
      <c r="I824" s="6">
        <f t="shared" ref="I824" si="401">IF(E812="sauen",G812,0)</f>
        <v>0</v>
      </c>
      <c r="J824" s="6">
        <f t="shared" ref="J824" si="402">IF(E812="sauen m",G812,0)</f>
        <v>0</v>
      </c>
      <c r="K824" s="8">
        <f t="shared" ref="K824" si="403">IF(E812="Schwein verworfen",G812,0)</f>
        <v>0</v>
      </c>
      <c r="L824" s="8"/>
    </row>
    <row r="825" spans="4:12" ht="14.1" customHeight="1" x14ac:dyDescent="0.3">
      <c r="D825" s="15" t="s">
        <v>145</v>
      </c>
      <c r="E825" s="16">
        <f t="shared" ref="E825:F825" si="404">SUM(E815:E824)</f>
        <v>0</v>
      </c>
      <c r="F825" s="16">
        <f t="shared" si="404"/>
        <v>0</v>
      </c>
      <c r="G825" s="17"/>
      <c r="H825" s="27" t="s">
        <v>146</v>
      </c>
      <c r="I825" s="6">
        <f t="shared" ref="I825:K825" si="405">SUM(I815:I824)</f>
        <v>0</v>
      </c>
      <c r="J825" s="6">
        <f t="shared" si="405"/>
        <v>0</v>
      </c>
      <c r="K825" s="8">
        <f t="shared" si="405"/>
        <v>0</v>
      </c>
      <c r="L825" s="8"/>
    </row>
    <row r="826" spans="4:12" ht="14.1" customHeight="1" thickBot="1" x14ac:dyDescent="0.35">
      <c r="D826" s="28"/>
      <c r="E826" s="9">
        <f t="shared" si="388"/>
        <v>0</v>
      </c>
      <c r="F826" s="9"/>
      <c r="G826" s="73"/>
      <c r="H826" s="28"/>
      <c r="I826" s="9">
        <f t="shared" ref="I826" si="406">SUM(I825:K825)</f>
        <v>0</v>
      </c>
      <c r="J826" s="9"/>
      <c r="K826" s="73"/>
      <c r="L826" s="8"/>
    </row>
    <row r="827" spans="4:12" ht="14.1" customHeight="1" x14ac:dyDescent="0.3">
      <c r="D827" s="27"/>
      <c r="E827" s="6"/>
      <c r="F827" s="6"/>
      <c r="G827" s="6"/>
      <c r="H827" s="6"/>
      <c r="I827" s="6"/>
      <c r="J827" s="6"/>
      <c r="K827" s="6"/>
      <c r="L827" s="8"/>
    </row>
    <row r="828" spans="4:12" ht="14.1" customHeight="1" x14ac:dyDescent="0.3">
      <c r="D828" s="27"/>
      <c r="E828" s="6"/>
      <c r="F828" s="6"/>
      <c r="G828" s="6"/>
      <c r="H828" s="6"/>
      <c r="I828" s="6"/>
      <c r="J828" s="6"/>
      <c r="K828" s="6"/>
      <c r="L828" s="8"/>
    </row>
    <row r="829" spans="4:12" ht="14.1" customHeight="1" thickBot="1" x14ac:dyDescent="0.35">
      <c r="D829" s="27"/>
      <c r="E829" s="6"/>
      <c r="F829" s="6"/>
      <c r="G829" s="6"/>
      <c r="H829" s="6"/>
      <c r="I829" s="6"/>
      <c r="J829" s="6"/>
      <c r="K829" s="6"/>
      <c r="L829" s="8"/>
    </row>
    <row r="830" spans="4:12" ht="143.25" customHeight="1" x14ac:dyDescent="0.3">
      <c r="D830" s="11" t="s">
        <v>153</v>
      </c>
      <c r="E830" s="14" t="s">
        <v>148</v>
      </c>
      <c r="F830" s="12" t="s">
        <v>149</v>
      </c>
      <c r="G830" s="6"/>
      <c r="H830" s="6"/>
      <c r="I830" s="6"/>
      <c r="J830" s="6"/>
      <c r="K830" s="6"/>
      <c r="L830" s="8"/>
    </row>
    <row r="831" spans="4:12" ht="14.1" customHeight="1" thickBot="1" x14ac:dyDescent="0.35">
      <c r="D831" s="13">
        <f t="shared" ref="D831" si="407">G812-I826</f>
        <v>0</v>
      </c>
      <c r="E831" s="10" t="e">
        <f t="shared" ref="E831" si="408">(F812-E826)/(G812-I826)</f>
        <v>#DIV/0!</v>
      </c>
      <c r="F831" s="73" t="e">
        <f t="shared" ref="F831" si="409">F812/G812</f>
        <v>#DIV/0!</v>
      </c>
      <c r="G831" s="9"/>
      <c r="H831" s="9"/>
      <c r="I831" s="9"/>
      <c r="J831" s="9"/>
      <c r="K831" s="9"/>
      <c r="L831" s="73"/>
    </row>
    <row r="832" spans="4:12" ht="14.1" customHeight="1" thickBot="1" x14ac:dyDescent="0.35">
      <c r="D832" s="36"/>
      <c r="E832" s="29"/>
      <c r="F832" s="29"/>
      <c r="G832" s="29"/>
      <c r="H832" s="29"/>
      <c r="I832" s="29"/>
      <c r="J832" s="29"/>
      <c r="K832" s="29"/>
      <c r="L832" s="23"/>
    </row>
    <row r="833" spans="3:12" ht="14.1" customHeight="1" thickBot="1" x14ac:dyDescent="0.35">
      <c r="D833" s="33" t="s">
        <v>249</v>
      </c>
      <c r="E833" s="34"/>
      <c r="F833" s="34"/>
      <c r="G833" s="34"/>
      <c r="H833" s="34"/>
      <c r="I833" s="34"/>
      <c r="J833" s="34"/>
      <c r="K833" s="34"/>
      <c r="L833" s="35"/>
    </row>
    <row r="834" spans="3:12" ht="14.1" customHeight="1" x14ac:dyDescent="0.3">
      <c r="D834" s="27"/>
      <c r="E834" s="6"/>
      <c r="F834" s="6" t="s">
        <v>142</v>
      </c>
      <c r="G834" s="8" t="s">
        <v>72</v>
      </c>
      <c r="H834" s="6"/>
      <c r="I834" s="6"/>
      <c r="J834" s="6"/>
      <c r="K834" s="6"/>
      <c r="L834" s="8"/>
    </row>
    <row r="835" spans="3:12" ht="14.1" customHeight="1" x14ac:dyDescent="0.3">
      <c r="C835">
        <v>8</v>
      </c>
      <c r="D835" s="27"/>
      <c r="E835" s="80">
        <f>'Sauen + verworfen Basis'!C277</f>
        <v>0</v>
      </c>
      <c r="F835" s="31">
        <f>'Sauen + verworfen Basis'!D277*'Sauen + verworfen Basis'!B277</f>
        <v>0</v>
      </c>
      <c r="G835" s="18">
        <f>'Sauen + verworfen Basis'!B277</f>
        <v>0</v>
      </c>
      <c r="H835" s="6"/>
      <c r="I835" s="6"/>
      <c r="J835" s="6"/>
      <c r="K835" s="6"/>
      <c r="L835" s="8"/>
    </row>
    <row r="836" spans="3:12" ht="14.1" customHeight="1" x14ac:dyDescent="0.3">
      <c r="D836" s="27"/>
      <c r="E836" s="80">
        <f>'Sauen + verworfen Basis'!C278</f>
        <v>0</v>
      </c>
      <c r="F836" s="31">
        <f>'Sauen + verworfen Basis'!D278*'Sauen + verworfen Basis'!B278</f>
        <v>0</v>
      </c>
      <c r="G836" s="18">
        <f>'Sauen + verworfen Basis'!B278</f>
        <v>0</v>
      </c>
      <c r="H836" s="6"/>
      <c r="I836" s="6"/>
      <c r="J836" s="6"/>
      <c r="K836" s="6"/>
      <c r="L836" s="8"/>
    </row>
    <row r="837" spans="3:12" ht="14.1" customHeight="1" x14ac:dyDescent="0.3">
      <c r="D837" s="27"/>
      <c r="E837" s="80">
        <f>'Sauen + verworfen Basis'!C279</f>
        <v>0</v>
      </c>
      <c r="F837" s="31">
        <f>'Sauen + verworfen Basis'!D279*'Sauen + verworfen Basis'!B279</f>
        <v>0</v>
      </c>
      <c r="G837" s="18">
        <f>'Sauen + verworfen Basis'!B279</f>
        <v>0</v>
      </c>
      <c r="H837" s="6"/>
      <c r="I837" s="6"/>
      <c r="J837" s="6"/>
      <c r="K837" s="6"/>
      <c r="L837" s="8"/>
    </row>
    <row r="838" spans="3:12" ht="14.1" customHeight="1" x14ac:dyDescent="0.3">
      <c r="D838" s="27"/>
      <c r="E838" s="80">
        <f>'Sauen + verworfen Basis'!C280</f>
        <v>0</v>
      </c>
      <c r="F838" s="31">
        <f>'Sauen + verworfen Basis'!D280*'Sauen + verworfen Basis'!B280</f>
        <v>0</v>
      </c>
      <c r="G838" s="18">
        <f>'Sauen + verworfen Basis'!B280</f>
        <v>0</v>
      </c>
      <c r="H838" s="6"/>
      <c r="I838" s="6"/>
      <c r="J838" s="6"/>
      <c r="K838" s="6"/>
      <c r="L838" s="8"/>
    </row>
    <row r="839" spans="3:12" ht="14.1" customHeight="1" x14ac:dyDescent="0.3">
      <c r="D839" s="27"/>
      <c r="E839" s="80">
        <f>'Sauen + verworfen Basis'!C281</f>
        <v>0</v>
      </c>
      <c r="F839" s="31">
        <f>'Sauen + verworfen Basis'!D281*'Sauen + verworfen Basis'!B281</f>
        <v>0</v>
      </c>
      <c r="G839" s="18">
        <f>'Sauen + verworfen Basis'!B281</f>
        <v>0</v>
      </c>
      <c r="H839" s="6"/>
      <c r="I839" s="6"/>
      <c r="J839" s="6"/>
      <c r="K839" s="6"/>
      <c r="L839" s="8"/>
    </row>
    <row r="840" spans="3:12" ht="14.1" customHeight="1" x14ac:dyDescent="0.3">
      <c r="D840" s="27"/>
      <c r="E840" s="80">
        <f>'Sauen + verworfen Basis'!C282</f>
        <v>0</v>
      </c>
      <c r="F840" s="31">
        <f>'Sauen + verworfen Basis'!D282*'Sauen + verworfen Basis'!B282</f>
        <v>0</v>
      </c>
      <c r="G840" s="18">
        <f>'Sauen + verworfen Basis'!B282</f>
        <v>0</v>
      </c>
      <c r="H840" s="6"/>
      <c r="I840" s="6"/>
      <c r="J840" s="6"/>
      <c r="K840" s="6"/>
      <c r="L840" s="8"/>
    </row>
    <row r="841" spans="3:12" ht="14.1" customHeight="1" x14ac:dyDescent="0.3">
      <c r="D841" s="27"/>
      <c r="E841" s="80">
        <f>'Sauen + verworfen Basis'!C283</f>
        <v>0</v>
      </c>
      <c r="F841" s="31">
        <f>'Sauen + verworfen Basis'!D283*'Sauen + verworfen Basis'!B283</f>
        <v>0</v>
      </c>
      <c r="G841" s="18">
        <f>'Sauen + verworfen Basis'!B283</f>
        <v>0</v>
      </c>
      <c r="H841" s="6"/>
      <c r="I841" s="6"/>
      <c r="J841" s="6"/>
      <c r="K841" s="6"/>
      <c r="L841" s="8"/>
    </row>
    <row r="842" spans="3:12" ht="14.1" customHeight="1" x14ac:dyDescent="0.3">
      <c r="D842" s="27"/>
      <c r="E842" s="80">
        <f>'Sauen + verworfen Basis'!C284</f>
        <v>0</v>
      </c>
      <c r="F842" s="31">
        <f>'Sauen + verworfen Basis'!D284*'Sauen + verworfen Basis'!B284</f>
        <v>0</v>
      </c>
      <c r="G842" s="18">
        <f>'Sauen + verworfen Basis'!B284</f>
        <v>0</v>
      </c>
      <c r="H842" s="6"/>
      <c r="I842" s="6"/>
      <c r="J842" s="6"/>
      <c r="K842" s="6"/>
      <c r="L842" s="8"/>
    </row>
    <row r="843" spans="3:12" ht="14.1" customHeight="1" x14ac:dyDescent="0.3">
      <c r="D843" s="27"/>
      <c r="E843" s="80">
        <f>'Sauen + verworfen Basis'!C285</f>
        <v>0</v>
      </c>
      <c r="F843" s="31">
        <f>'Sauen + verworfen Basis'!D285*'Sauen + verworfen Basis'!B285</f>
        <v>0</v>
      </c>
      <c r="G843" s="18">
        <f>'Sauen + verworfen Basis'!B285</f>
        <v>0</v>
      </c>
      <c r="H843" s="6"/>
      <c r="I843" s="6"/>
      <c r="J843" s="6"/>
      <c r="K843" s="6"/>
      <c r="L843" s="8"/>
    </row>
    <row r="844" spans="3:12" ht="14.1" customHeight="1" x14ac:dyDescent="0.3">
      <c r="D844" s="27"/>
      <c r="E844" s="80">
        <f>'Sauen + verworfen Basis'!C286</f>
        <v>0</v>
      </c>
      <c r="F844" s="31">
        <f>'Sauen + verworfen Basis'!D286*'Sauen + verworfen Basis'!B286</f>
        <v>0</v>
      </c>
      <c r="G844" s="18">
        <f>'Sauen + verworfen Basis'!B286</f>
        <v>0</v>
      </c>
      <c r="H844" s="6"/>
      <c r="I844" s="6"/>
      <c r="J844" s="6"/>
      <c r="K844" s="6"/>
      <c r="L844" s="8"/>
    </row>
    <row r="845" spans="3:12" ht="14.1" customHeight="1" thickBot="1" x14ac:dyDescent="0.35">
      <c r="D845" s="19" t="s">
        <v>143</v>
      </c>
      <c r="E845" s="20"/>
      <c r="F845" s="32">
        <f t="shared" ref="F845:G845" si="410">ROUND(SUM(F835:F844),2)</f>
        <v>0</v>
      </c>
      <c r="G845" s="21">
        <f t="shared" si="410"/>
        <v>0</v>
      </c>
      <c r="H845" s="6"/>
      <c r="I845" s="6"/>
      <c r="J845" s="6"/>
      <c r="K845" s="6"/>
      <c r="L845" s="8"/>
    </row>
    <row r="846" spans="3:12" ht="14.1" customHeight="1" thickBot="1" x14ac:dyDescent="0.35">
      <c r="D846" s="27"/>
      <c r="E846" s="6"/>
      <c r="F846" s="6"/>
      <c r="G846" s="6"/>
      <c r="H846" s="6"/>
      <c r="I846" s="6"/>
      <c r="J846" s="6"/>
      <c r="K846" s="6"/>
      <c r="L846" s="8"/>
    </row>
    <row r="847" spans="3:12" ht="14.1" customHeight="1" x14ac:dyDescent="0.3">
      <c r="D847" s="26"/>
      <c r="E847" s="7" t="s">
        <v>133</v>
      </c>
      <c r="F847" s="7" t="s">
        <v>136</v>
      </c>
      <c r="G847" s="77"/>
      <c r="H847" s="26"/>
      <c r="I847" s="7" t="s">
        <v>144</v>
      </c>
      <c r="J847" s="7" t="s">
        <v>136</v>
      </c>
      <c r="K847" s="22" t="s">
        <v>152</v>
      </c>
      <c r="L847" s="8"/>
    </row>
    <row r="848" spans="3:12" ht="14.1" customHeight="1" x14ac:dyDescent="0.3">
      <c r="D848" s="27"/>
      <c r="E848" s="6">
        <f t="shared" ref="E848:E856" si="411">IF(E835="sauen",F835,0)</f>
        <v>0</v>
      </c>
      <c r="F848" s="6">
        <f>IF(E835="Sauen m",F835,0)</f>
        <v>0</v>
      </c>
      <c r="G848" s="8"/>
      <c r="H848" s="27"/>
      <c r="I848" s="6">
        <f t="shared" ref="I848:I856" si="412">IF(E835="sauen",G835,0)</f>
        <v>0</v>
      </c>
      <c r="J848" s="6">
        <f t="shared" ref="J848:J856" si="413">IF(E835="sauen m",G835,0)</f>
        <v>0</v>
      </c>
      <c r="K848" s="8">
        <f t="shared" ref="K848:K856" si="414">IF(E835="Schwein verworfen",G835,0)</f>
        <v>0</v>
      </c>
      <c r="L848" s="8"/>
    </row>
    <row r="849" spans="4:12" ht="14.1" customHeight="1" x14ac:dyDescent="0.3">
      <c r="D849" s="27"/>
      <c r="E849" s="6">
        <f t="shared" si="411"/>
        <v>0</v>
      </c>
      <c r="F849" s="6">
        <f t="shared" ref="F849:F856" si="415">IF(E836="Sauen m",F836,0)</f>
        <v>0</v>
      </c>
      <c r="G849" s="8"/>
      <c r="H849" s="27"/>
      <c r="I849" s="6">
        <f t="shared" si="412"/>
        <v>0</v>
      </c>
      <c r="J849" s="6">
        <f t="shared" si="413"/>
        <v>0</v>
      </c>
      <c r="K849" s="8">
        <f t="shared" si="414"/>
        <v>0</v>
      </c>
      <c r="L849" s="8"/>
    </row>
    <row r="850" spans="4:12" ht="14.1" customHeight="1" x14ac:dyDescent="0.3">
      <c r="D850" s="27"/>
      <c r="E850" s="6">
        <f t="shared" si="411"/>
        <v>0</v>
      </c>
      <c r="F850" s="6">
        <f>IF(E837="Sauen m",F837,0)</f>
        <v>0</v>
      </c>
      <c r="G850" s="8"/>
      <c r="H850" s="27"/>
      <c r="I850" s="6">
        <f t="shared" si="412"/>
        <v>0</v>
      </c>
      <c r="J850" s="6">
        <f t="shared" si="413"/>
        <v>0</v>
      </c>
      <c r="K850" s="8">
        <f t="shared" si="414"/>
        <v>0</v>
      </c>
      <c r="L850" s="8"/>
    </row>
    <row r="851" spans="4:12" ht="14.1" customHeight="1" x14ac:dyDescent="0.3">
      <c r="D851" s="27"/>
      <c r="E851" s="6">
        <f t="shared" si="411"/>
        <v>0</v>
      </c>
      <c r="F851" s="6">
        <f t="shared" si="415"/>
        <v>0</v>
      </c>
      <c r="G851" s="8"/>
      <c r="H851" s="27"/>
      <c r="I851" s="6">
        <f t="shared" si="412"/>
        <v>0</v>
      </c>
      <c r="J851" s="6">
        <f t="shared" si="413"/>
        <v>0</v>
      </c>
      <c r="K851" s="8">
        <f t="shared" si="414"/>
        <v>0</v>
      </c>
      <c r="L851" s="8"/>
    </row>
    <row r="852" spans="4:12" ht="14.1" customHeight="1" x14ac:dyDescent="0.3">
      <c r="D852" s="27"/>
      <c r="E852" s="6">
        <f t="shared" si="411"/>
        <v>0</v>
      </c>
      <c r="F852" s="6">
        <f t="shared" si="415"/>
        <v>0</v>
      </c>
      <c r="G852" s="8"/>
      <c r="H852" s="27"/>
      <c r="I852" s="6">
        <f t="shared" si="412"/>
        <v>0</v>
      </c>
      <c r="J852" s="6">
        <f t="shared" si="413"/>
        <v>0</v>
      </c>
      <c r="K852" s="8">
        <f t="shared" si="414"/>
        <v>0</v>
      </c>
      <c r="L852" s="8"/>
    </row>
    <row r="853" spans="4:12" ht="14.1" customHeight="1" x14ac:dyDescent="0.3">
      <c r="D853" s="27"/>
      <c r="E853" s="6">
        <f t="shared" si="411"/>
        <v>0</v>
      </c>
      <c r="F853" s="6">
        <f t="shared" si="415"/>
        <v>0</v>
      </c>
      <c r="G853" s="8"/>
      <c r="H853" s="27"/>
      <c r="I853" s="6">
        <f t="shared" si="412"/>
        <v>0</v>
      </c>
      <c r="J853" s="6">
        <f t="shared" si="413"/>
        <v>0</v>
      </c>
      <c r="K853" s="8">
        <f t="shared" si="414"/>
        <v>0</v>
      </c>
      <c r="L853" s="8"/>
    </row>
    <row r="854" spans="4:12" ht="14.1" customHeight="1" x14ac:dyDescent="0.3">
      <c r="D854" s="27"/>
      <c r="E854" s="6">
        <f t="shared" si="411"/>
        <v>0</v>
      </c>
      <c r="F854" s="6">
        <f t="shared" si="415"/>
        <v>0</v>
      </c>
      <c r="G854" s="8"/>
      <c r="H854" s="27"/>
      <c r="I854" s="6">
        <f t="shared" si="412"/>
        <v>0</v>
      </c>
      <c r="J854" s="6">
        <f t="shared" si="413"/>
        <v>0</v>
      </c>
      <c r="K854" s="8">
        <f t="shared" si="414"/>
        <v>0</v>
      </c>
      <c r="L854" s="8"/>
    </row>
    <row r="855" spans="4:12" ht="14.1" customHeight="1" x14ac:dyDescent="0.3">
      <c r="D855" s="27"/>
      <c r="E855" s="6">
        <f t="shared" si="411"/>
        <v>0</v>
      </c>
      <c r="F855" s="6">
        <f t="shared" si="415"/>
        <v>0</v>
      </c>
      <c r="G855" s="8"/>
      <c r="H855" s="27"/>
      <c r="I855" s="6">
        <f t="shared" si="412"/>
        <v>0</v>
      </c>
      <c r="J855" s="6">
        <f t="shared" si="413"/>
        <v>0</v>
      </c>
      <c r="K855" s="8">
        <f t="shared" si="414"/>
        <v>0</v>
      </c>
      <c r="L855" s="8"/>
    </row>
    <row r="856" spans="4:12" ht="14.1" customHeight="1" x14ac:dyDescent="0.3">
      <c r="D856" s="27"/>
      <c r="E856" s="6">
        <f t="shared" si="411"/>
        <v>0</v>
      </c>
      <c r="F856" s="6">
        <f t="shared" si="415"/>
        <v>0</v>
      </c>
      <c r="G856" s="8"/>
      <c r="H856" s="27"/>
      <c r="I856" s="6">
        <f t="shared" si="412"/>
        <v>0</v>
      </c>
      <c r="J856" s="6">
        <f t="shared" si="413"/>
        <v>0</v>
      </c>
      <c r="K856" s="8">
        <f t="shared" si="414"/>
        <v>0</v>
      </c>
      <c r="L856" s="8"/>
    </row>
    <row r="857" spans="4:12" ht="14.1" customHeight="1" x14ac:dyDescent="0.3">
      <c r="D857" s="27"/>
      <c r="E857" s="6">
        <f t="shared" ref="E857" si="416">IF(E845="sauen",F845,0)</f>
        <v>0</v>
      </c>
      <c r="F857" s="6">
        <f t="shared" ref="F857" si="417">IF(E845="Sauen m",F845,0)</f>
        <v>0</v>
      </c>
      <c r="G857" s="8"/>
      <c r="H857" s="27"/>
      <c r="I857" s="6">
        <f t="shared" ref="I857" si="418">IF(E845="sauen",G845,0)</f>
        <v>0</v>
      </c>
      <c r="J857" s="6">
        <f t="shared" ref="J857" si="419">IF(E845="sauen m",G845,0)</f>
        <v>0</v>
      </c>
      <c r="K857" s="8">
        <f t="shared" ref="K857" si="420">IF(E845="Schwein verworfen",G845,0)</f>
        <v>0</v>
      </c>
      <c r="L857" s="8"/>
    </row>
    <row r="858" spans="4:12" ht="14.1" customHeight="1" x14ac:dyDescent="0.3">
      <c r="D858" s="15" t="s">
        <v>145</v>
      </c>
      <c r="E858" s="16">
        <f t="shared" ref="E858:F858" si="421">SUM(E848:E857)</f>
        <v>0</v>
      </c>
      <c r="F858" s="16">
        <f t="shared" si="421"/>
        <v>0</v>
      </c>
      <c r="G858" s="17"/>
      <c r="H858" s="27" t="s">
        <v>146</v>
      </c>
      <c r="I858" s="6">
        <f t="shared" ref="I858:K858" si="422">SUM(I848:I857)</f>
        <v>0</v>
      </c>
      <c r="J858" s="6">
        <f t="shared" si="422"/>
        <v>0</v>
      </c>
      <c r="K858" s="8">
        <f t="shared" si="422"/>
        <v>0</v>
      </c>
      <c r="L858" s="8"/>
    </row>
    <row r="859" spans="4:12" ht="14.1" customHeight="1" thickBot="1" x14ac:dyDescent="0.35">
      <c r="D859" s="28"/>
      <c r="E859" s="9">
        <f t="shared" ref="E859" si="423">SUM(E858:F858)</f>
        <v>0</v>
      </c>
      <c r="F859" s="9"/>
      <c r="G859" s="78"/>
      <c r="H859" s="28"/>
      <c r="I859" s="9">
        <f t="shared" ref="I859" si="424">SUM(I858:K858)</f>
        <v>0</v>
      </c>
      <c r="J859" s="9"/>
      <c r="K859" s="78"/>
      <c r="L859" s="8"/>
    </row>
    <row r="860" spans="4:12" ht="14.1" customHeight="1" x14ac:dyDescent="0.3">
      <c r="D860" s="27"/>
      <c r="E860" s="6"/>
      <c r="F860" s="6"/>
      <c r="G860" s="6"/>
      <c r="H860" s="6"/>
      <c r="I860" s="6"/>
      <c r="J860" s="6"/>
      <c r="K860" s="6"/>
      <c r="L860" s="8"/>
    </row>
    <row r="861" spans="4:12" ht="14.1" customHeight="1" x14ac:dyDescent="0.3">
      <c r="D861" s="27"/>
      <c r="E861" s="6"/>
      <c r="F861" s="6"/>
      <c r="G861" s="6"/>
      <c r="H861" s="6"/>
      <c r="I861" s="6"/>
      <c r="J861" s="6"/>
      <c r="K861" s="6"/>
      <c r="L861" s="8"/>
    </row>
    <row r="862" spans="4:12" ht="14.1" customHeight="1" thickBot="1" x14ac:dyDescent="0.35">
      <c r="D862" s="27"/>
      <c r="E862" s="6"/>
      <c r="F862" s="6"/>
      <c r="G862" s="6"/>
      <c r="H862" s="6"/>
      <c r="I862" s="6"/>
      <c r="J862" s="6"/>
      <c r="K862" s="6"/>
      <c r="L862" s="8"/>
    </row>
    <row r="863" spans="4:12" ht="14.1" customHeight="1" x14ac:dyDescent="0.3">
      <c r="D863" s="11" t="s">
        <v>153</v>
      </c>
      <c r="E863" s="14" t="s">
        <v>148</v>
      </c>
      <c r="F863" s="12" t="s">
        <v>149</v>
      </c>
      <c r="G863" s="6"/>
      <c r="H863" s="6"/>
      <c r="I863" s="6"/>
      <c r="J863" s="6"/>
      <c r="K863" s="6"/>
      <c r="L863" s="8"/>
    </row>
    <row r="864" spans="4:12" ht="14.1" customHeight="1" thickBot="1" x14ac:dyDescent="0.35">
      <c r="D864" s="13">
        <f t="shared" ref="D864" si="425">G845-I859</f>
        <v>0</v>
      </c>
      <c r="E864" s="10" t="e">
        <f t="shared" ref="E864" si="426">(F845-E859)/(G845-I859)</f>
        <v>#DIV/0!</v>
      </c>
      <c r="F864" s="78" t="e">
        <f t="shared" ref="F864" si="427">F845/G845</f>
        <v>#DIV/0!</v>
      </c>
      <c r="G864" s="9"/>
      <c r="H864" s="9"/>
      <c r="I864" s="9"/>
      <c r="J864" s="9"/>
      <c r="K864" s="9"/>
      <c r="L864" s="78"/>
    </row>
    <row r="865" spans="4:12" ht="14.1" customHeight="1" thickBot="1" x14ac:dyDescent="0.35">
      <c r="D865" s="33" t="s">
        <v>250</v>
      </c>
      <c r="E865" s="34"/>
      <c r="F865" s="34"/>
      <c r="G865" s="34"/>
      <c r="H865" s="34"/>
      <c r="I865" s="34"/>
      <c r="J865" s="34"/>
      <c r="K865" s="34"/>
      <c r="L865" s="35"/>
    </row>
    <row r="866" spans="4:12" ht="14.1" customHeight="1" x14ac:dyDescent="0.3">
      <c r="D866" s="27"/>
      <c r="E866" s="6"/>
      <c r="F866" s="6" t="s">
        <v>142</v>
      </c>
      <c r="G866" s="8" t="s">
        <v>72</v>
      </c>
      <c r="H866" s="6"/>
      <c r="I866" s="6"/>
      <c r="J866" s="6"/>
      <c r="K866" s="6"/>
      <c r="L866" s="8"/>
    </row>
    <row r="867" spans="4:12" ht="14.1" customHeight="1" x14ac:dyDescent="0.3">
      <c r="D867" s="27"/>
      <c r="E867" s="80">
        <f>'Sauen + verworfen Basis'!C288</f>
        <v>0</v>
      </c>
      <c r="F867" s="31">
        <f>'Sauen + verworfen Basis'!D288*'Sauen + verworfen Basis'!B288</f>
        <v>0</v>
      </c>
      <c r="G867" s="18">
        <f>'Sauen + verworfen Basis'!B288</f>
        <v>0</v>
      </c>
      <c r="H867" s="6"/>
      <c r="I867" s="6"/>
      <c r="J867" s="6"/>
      <c r="K867" s="6"/>
      <c r="L867" s="8"/>
    </row>
    <row r="868" spans="4:12" ht="14.1" customHeight="1" x14ac:dyDescent="0.3">
      <c r="D868" s="27"/>
      <c r="E868" s="80">
        <f>'Sauen + verworfen Basis'!C289</f>
        <v>0</v>
      </c>
      <c r="F868" s="31">
        <f>'Sauen + verworfen Basis'!D289*'Sauen + verworfen Basis'!B289</f>
        <v>0</v>
      </c>
      <c r="G868" s="18">
        <f>'Sauen + verworfen Basis'!B289</f>
        <v>0</v>
      </c>
      <c r="H868" s="6"/>
      <c r="I868" s="6"/>
      <c r="J868" s="6"/>
      <c r="K868" s="6"/>
      <c r="L868" s="8"/>
    </row>
    <row r="869" spans="4:12" ht="14.1" customHeight="1" x14ac:dyDescent="0.3">
      <c r="D869" s="27"/>
      <c r="E869" s="80">
        <f>'Sauen + verworfen Basis'!C290</f>
        <v>0</v>
      </c>
      <c r="F869" s="31">
        <f>'Sauen + verworfen Basis'!D290*'Sauen + verworfen Basis'!B290</f>
        <v>0</v>
      </c>
      <c r="G869" s="18">
        <f>'Sauen + verworfen Basis'!B290</f>
        <v>0</v>
      </c>
      <c r="H869" s="6"/>
      <c r="I869" s="6"/>
      <c r="J869" s="6"/>
      <c r="K869" s="6"/>
      <c r="L869" s="8"/>
    </row>
    <row r="870" spans="4:12" ht="14.1" customHeight="1" x14ac:dyDescent="0.3">
      <c r="D870" s="27"/>
      <c r="E870" s="80">
        <f>'Sauen + verworfen Basis'!C291</f>
        <v>0</v>
      </c>
      <c r="F870" s="31">
        <f>'Sauen + verworfen Basis'!D291*'Sauen + verworfen Basis'!B291</f>
        <v>0</v>
      </c>
      <c r="G870" s="18">
        <f>'Sauen + verworfen Basis'!B291</f>
        <v>0</v>
      </c>
      <c r="H870" s="6"/>
      <c r="I870" s="6"/>
      <c r="J870" s="6"/>
      <c r="K870" s="6"/>
      <c r="L870" s="8"/>
    </row>
    <row r="871" spans="4:12" ht="14.1" customHeight="1" x14ac:dyDescent="0.3">
      <c r="D871" s="27"/>
      <c r="E871" s="80">
        <f>'Sauen + verworfen Basis'!C292</f>
        <v>0</v>
      </c>
      <c r="F871" s="31">
        <f>'Sauen + verworfen Basis'!D292*'Sauen + verworfen Basis'!B292</f>
        <v>0</v>
      </c>
      <c r="G871" s="18">
        <f>'Sauen + verworfen Basis'!B292</f>
        <v>0</v>
      </c>
      <c r="H871" s="6"/>
      <c r="I871" s="6"/>
      <c r="J871" s="6"/>
      <c r="K871" s="6"/>
      <c r="L871" s="8"/>
    </row>
    <row r="872" spans="4:12" ht="14.1" customHeight="1" x14ac:dyDescent="0.3">
      <c r="D872" s="27"/>
      <c r="E872" s="80">
        <f>'Sauen + verworfen Basis'!C293</f>
        <v>0</v>
      </c>
      <c r="F872" s="31">
        <f>'Sauen + verworfen Basis'!D293*'Sauen + verworfen Basis'!B293</f>
        <v>0</v>
      </c>
      <c r="G872" s="18">
        <f>'Sauen + verworfen Basis'!B293</f>
        <v>0</v>
      </c>
      <c r="H872" s="6"/>
      <c r="I872" s="6"/>
      <c r="J872" s="6"/>
      <c r="K872" s="6"/>
      <c r="L872" s="8"/>
    </row>
    <row r="873" spans="4:12" ht="14.1" customHeight="1" x14ac:dyDescent="0.3">
      <c r="D873" s="27"/>
      <c r="E873" s="80">
        <f>'Sauen + verworfen Basis'!C294</f>
        <v>0</v>
      </c>
      <c r="F873" s="31">
        <f>'Sauen + verworfen Basis'!D294*'Sauen + verworfen Basis'!B294</f>
        <v>0</v>
      </c>
      <c r="G873" s="18">
        <f>'Sauen + verworfen Basis'!B294</f>
        <v>0</v>
      </c>
      <c r="H873" s="6"/>
      <c r="I873" s="6"/>
      <c r="J873" s="6"/>
      <c r="K873" s="6"/>
      <c r="L873" s="8"/>
    </row>
    <row r="874" spans="4:12" ht="14.1" customHeight="1" x14ac:dyDescent="0.3">
      <c r="D874" s="27"/>
      <c r="E874" s="80">
        <f>'Sauen + verworfen Basis'!C295</f>
        <v>0</v>
      </c>
      <c r="F874" s="31">
        <f>'Sauen + verworfen Basis'!D295*'Sauen + verworfen Basis'!B295</f>
        <v>0</v>
      </c>
      <c r="G874" s="18">
        <f>'Sauen + verworfen Basis'!B295</f>
        <v>0</v>
      </c>
      <c r="H874" s="6"/>
      <c r="I874" s="6"/>
      <c r="J874" s="6"/>
      <c r="K874" s="6"/>
      <c r="L874" s="8"/>
    </row>
    <row r="875" spans="4:12" ht="14.1" customHeight="1" x14ac:dyDescent="0.3">
      <c r="D875" s="27"/>
      <c r="E875" s="80">
        <f>'Sauen + verworfen Basis'!C296</f>
        <v>0</v>
      </c>
      <c r="F875" s="31">
        <f>'Sauen + verworfen Basis'!D296*'Sauen + verworfen Basis'!B296</f>
        <v>0</v>
      </c>
      <c r="G875" s="18">
        <f>'Sauen + verworfen Basis'!B296</f>
        <v>0</v>
      </c>
      <c r="H875" s="6"/>
      <c r="I875" s="6"/>
      <c r="J875" s="6"/>
      <c r="K875" s="6"/>
      <c r="L875" s="8"/>
    </row>
    <row r="876" spans="4:12" ht="14.1" customHeight="1" x14ac:dyDescent="0.3">
      <c r="D876" s="27"/>
      <c r="E876" s="80">
        <f>'Sauen + verworfen Basis'!C297</f>
        <v>0</v>
      </c>
      <c r="F876" s="31">
        <f>'Sauen + verworfen Basis'!D297*'Sauen + verworfen Basis'!B297</f>
        <v>0</v>
      </c>
      <c r="G876" s="18">
        <f>'Sauen + verworfen Basis'!B297</f>
        <v>0</v>
      </c>
      <c r="H876" s="6"/>
      <c r="I876" s="6"/>
      <c r="J876" s="6"/>
      <c r="K876" s="6"/>
      <c r="L876" s="8"/>
    </row>
    <row r="877" spans="4:12" ht="14.1" customHeight="1" thickBot="1" x14ac:dyDescent="0.35">
      <c r="D877" s="19" t="s">
        <v>143</v>
      </c>
      <c r="E877" s="20"/>
      <c r="F877" s="32">
        <f t="shared" ref="F877:G877" si="428">ROUND(SUM(F867:F876),2)</f>
        <v>0</v>
      </c>
      <c r="G877" s="21">
        <f t="shared" si="428"/>
        <v>0</v>
      </c>
      <c r="H877" s="6"/>
      <c r="I877" s="6"/>
      <c r="J877" s="6"/>
      <c r="K877" s="6"/>
      <c r="L877" s="8"/>
    </row>
    <row r="878" spans="4:12" ht="14.1" customHeight="1" thickBot="1" x14ac:dyDescent="0.35">
      <c r="D878" s="27"/>
      <c r="E878" s="6"/>
      <c r="F878" s="6"/>
      <c r="G878" s="6"/>
      <c r="H878" s="6"/>
      <c r="I878" s="6"/>
      <c r="J878" s="6"/>
      <c r="K878" s="6"/>
      <c r="L878" s="8"/>
    </row>
    <row r="879" spans="4:12" ht="14.1" customHeight="1" x14ac:dyDescent="0.3">
      <c r="D879" s="26"/>
      <c r="E879" s="7" t="s">
        <v>133</v>
      </c>
      <c r="F879" s="7" t="s">
        <v>136</v>
      </c>
      <c r="G879" s="77"/>
      <c r="H879" s="26"/>
      <c r="I879" s="7" t="s">
        <v>144</v>
      </c>
      <c r="J879" s="7" t="s">
        <v>136</v>
      </c>
      <c r="K879" s="22" t="s">
        <v>152</v>
      </c>
      <c r="L879" s="8"/>
    </row>
    <row r="880" spans="4:12" ht="14.1" customHeight="1" x14ac:dyDescent="0.3">
      <c r="D880" s="27"/>
      <c r="E880" s="6">
        <f t="shared" ref="E880:E888" si="429">IF(E867="sauen",F867,0)</f>
        <v>0</v>
      </c>
      <c r="F880" s="6">
        <f t="shared" ref="F880:F888" si="430">IF(E867="Sauen m",F867,0)</f>
        <v>0</v>
      </c>
      <c r="G880" s="8"/>
      <c r="H880" s="27"/>
      <c r="I880" s="6">
        <f t="shared" ref="I880:I888" si="431">IF(E867="sauen",G867,0)</f>
        <v>0</v>
      </c>
      <c r="J880" s="6">
        <f t="shared" ref="J880:J888" si="432">IF(E867="sauen m",G867,0)</f>
        <v>0</v>
      </c>
      <c r="K880" s="8">
        <f t="shared" ref="K880:K888" si="433">IF(E867="Schwein verworfen",G867,0)</f>
        <v>0</v>
      </c>
      <c r="L880" s="8"/>
    </row>
    <row r="881" spans="4:12" ht="14.1" customHeight="1" x14ac:dyDescent="0.3">
      <c r="D881" s="27"/>
      <c r="E881" s="6">
        <f t="shared" si="429"/>
        <v>0</v>
      </c>
      <c r="F881" s="6">
        <f t="shared" si="430"/>
        <v>0</v>
      </c>
      <c r="G881" s="8"/>
      <c r="H881" s="27"/>
      <c r="I881" s="6">
        <f t="shared" si="431"/>
        <v>0</v>
      </c>
      <c r="J881" s="6">
        <f t="shared" si="432"/>
        <v>0</v>
      </c>
      <c r="K881" s="8">
        <f t="shared" si="433"/>
        <v>0</v>
      </c>
      <c r="L881" s="8"/>
    </row>
    <row r="882" spans="4:12" ht="14.1" customHeight="1" x14ac:dyDescent="0.3">
      <c r="D882" s="27"/>
      <c r="E882" s="6">
        <f t="shared" si="429"/>
        <v>0</v>
      </c>
      <c r="F882" s="6">
        <f t="shared" si="430"/>
        <v>0</v>
      </c>
      <c r="G882" s="8"/>
      <c r="H882" s="27"/>
      <c r="I882" s="6">
        <f t="shared" si="431"/>
        <v>0</v>
      </c>
      <c r="J882" s="6">
        <f t="shared" si="432"/>
        <v>0</v>
      </c>
      <c r="K882" s="8">
        <f t="shared" si="433"/>
        <v>0</v>
      </c>
      <c r="L882" s="8"/>
    </row>
    <row r="883" spans="4:12" ht="14.1" customHeight="1" x14ac:dyDescent="0.3">
      <c r="D883" s="27"/>
      <c r="E883" s="6">
        <f t="shared" si="429"/>
        <v>0</v>
      </c>
      <c r="F883" s="6">
        <f t="shared" si="430"/>
        <v>0</v>
      </c>
      <c r="G883" s="8"/>
      <c r="H883" s="27"/>
      <c r="I883" s="6">
        <f t="shared" si="431"/>
        <v>0</v>
      </c>
      <c r="J883" s="6">
        <f t="shared" si="432"/>
        <v>0</v>
      </c>
      <c r="K883" s="8">
        <f t="shared" si="433"/>
        <v>0</v>
      </c>
      <c r="L883" s="8"/>
    </row>
    <row r="884" spans="4:12" ht="14.1" customHeight="1" x14ac:dyDescent="0.3">
      <c r="D884" s="27"/>
      <c r="E884" s="6">
        <f t="shared" si="429"/>
        <v>0</v>
      </c>
      <c r="F884" s="6">
        <f t="shared" si="430"/>
        <v>0</v>
      </c>
      <c r="G884" s="8"/>
      <c r="H884" s="27"/>
      <c r="I884" s="6">
        <f t="shared" si="431"/>
        <v>0</v>
      </c>
      <c r="J884" s="6">
        <f t="shared" si="432"/>
        <v>0</v>
      </c>
      <c r="K884" s="8">
        <f t="shared" si="433"/>
        <v>0</v>
      </c>
      <c r="L884" s="8"/>
    </row>
    <row r="885" spans="4:12" ht="14.1" customHeight="1" x14ac:dyDescent="0.3">
      <c r="D885" s="27"/>
      <c r="E885" s="6">
        <f t="shared" si="429"/>
        <v>0</v>
      </c>
      <c r="F885" s="6">
        <f t="shared" si="430"/>
        <v>0</v>
      </c>
      <c r="G885" s="8"/>
      <c r="H885" s="27"/>
      <c r="I885" s="6">
        <f t="shared" si="431"/>
        <v>0</v>
      </c>
      <c r="J885" s="6">
        <f t="shared" si="432"/>
        <v>0</v>
      </c>
      <c r="K885" s="8">
        <f t="shared" si="433"/>
        <v>0</v>
      </c>
      <c r="L885" s="8"/>
    </row>
    <row r="886" spans="4:12" ht="14.1" customHeight="1" x14ac:dyDescent="0.3">
      <c r="D886" s="27"/>
      <c r="E886" s="6">
        <f t="shared" si="429"/>
        <v>0</v>
      </c>
      <c r="F886" s="6">
        <f t="shared" si="430"/>
        <v>0</v>
      </c>
      <c r="G886" s="8"/>
      <c r="H886" s="27"/>
      <c r="I886" s="6">
        <f t="shared" si="431"/>
        <v>0</v>
      </c>
      <c r="J886" s="6">
        <f t="shared" si="432"/>
        <v>0</v>
      </c>
      <c r="K886" s="8">
        <f t="shared" si="433"/>
        <v>0</v>
      </c>
      <c r="L886" s="8"/>
    </row>
    <row r="887" spans="4:12" ht="14.1" customHeight="1" x14ac:dyDescent="0.3">
      <c r="D887" s="27"/>
      <c r="E887" s="6">
        <f t="shared" si="429"/>
        <v>0</v>
      </c>
      <c r="F887" s="6">
        <f t="shared" si="430"/>
        <v>0</v>
      </c>
      <c r="G887" s="8"/>
      <c r="H887" s="27"/>
      <c r="I887" s="6">
        <f t="shared" si="431"/>
        <v>0</v>
      </c>
      <c r="J887" s="6">
        <f t="shared" si="432"/>
        <v>0</v>
      </c>
      <c r="K887" s="8">
        <f t="shared" si="433"/>
        <v>0</v>
      </c>
      <c r="L887" s="8"/>
    </row>
    <row r="888" spans="4:12" ht="14.1" customHeight="1" x14ac:dyDescent="0.3">
      <c r="D888" s="27"/>
      <c r="E888" s="6">
        <f t="shared" si="429"/>
        <v>0</v>
      </c>
      <c r="F888" s="6">
        <f t="shared" si="430"/>
        <v>0</v>
      </c>
      <c r="G888" s="8"/>
      <c r="H888" s="27"/>
      <c r="I888" s="6">
        <f t="shared" si="431"/>
        <v>0</v>
      </c>
      <c r="J888" s="6">
        <f t="shared" si="432"/>
        <v>0</v>
      </c>
      <c r="K888" s="8">
        <f t="shared" si="433"/>
        <v>0</v>
      </c>
      <c r="L888" s="8"/>
    </row>
    <row r="889" spans="4:12" ht="14.1" customHeight="1" x14ac:dyDescent="0.3">
      <c r="D889" s="27"/>
      <c r="E889" s="6">
        <f t="shared" ref="E889" si="434">IF(E877="sauen",F877,0)</f>
        <v>0</v>
      </c>
      <c r="F889" s="6">
        <f t="shared" ref="F889" si="435">IF(E877="Sauen m",F877,0)</f>
        <v>0</v>
      </c>
      <c r="G889" s="8"/>
      <c r="H889" s="27"/>
      <c r="I889" s="6">
        <f t="shared" ref="I889" si="436">IF(E877="sauen",G877,0)</f>
        <v>0</v>
      </c>
      <c r="J889" s="6">
        <f t="shared" ref="J889" si="437">IF(E877="sauen m",G877,0)</f>
        <v>0</v>
      </c>
      <c r="K889" s="8">
        <f t="shared" ref="K889" si="438">IF(E877="Schwein verworfen",G877,0)</f>
        <v>0</v>
      </c>
      <c r="L889" s="8"/>
    </row>
    <row r="890" spans="4:12" ht="14.1" customHeight="1" x14ac:dyDescent="0.3">
      <c r="D890" s="15" t="s">
        <v>145</v>
      </c>
      <c r="E890" s="16">
        <f t="shared" ref="E890:F890" si="439">SUM(E880:E889)</f>
        <v>0</v>
      </c>
      <c r="F890" s="16">
        <f t="shared" si="439"/>
        <v>0</v>
      </c>
      <c r="G890" s="17"/>
      <c r="H890" s="27" t="s">
        <v>146</v>
      </c>
      <c r="I890" s="6">
        <f t="shared" ref="I890:K890" si="440">SUM(I880:I889)</f>
        <v>0</v>
      </c>
      <c r="J890" s="6">
        <f t="shared" si="440"/>
        <v>0</v>
      </c>
      <c r="K890" s="8">
        <f t="shared" si="440"/>
        <v>0</v>
      </c>
      <c r="L890" s="8"/>
    </row>
    <row r="891" spans="4:12" ht="14.1" customHeight="1" thickBot="1" x14ac:dyDescent="0.35">
      <c r="D891" s="28"/>
      <c r="E891" s="9">
        <f t="shared" ref="E891:E923" si="441">SUM(E890:F890)</f>
        <v>0</v>
      </c>
      <c r="F891" s="9"/>
      <c r="G891" s="78"/>
      <c r="H891" s="28"/>
      <c r="I891" s="9">
        <f t="shared" ref="I891" si="442">SUM(I890:K890)</f>
        <v>0</v>
      </c>
      <c r="J891" s="9"/>
      <c r="K891" s="78"/>
      <c r="L891" s="8"/>
    </row>
    <row r="892" spans="4:12" ht="14.1" customHeight="1" x14ac:dyDescent="0.3">
      <c r="D892" s="27"/>
      <c r="E892" s="6"/>
      <c r="F892" s="6"/>
      <c r="G892" s="6"/>
      <c r="H892" s="6"/>
      <c r="I892" s="6"/>
      <c r="J892" s="6"/>
      <c r="K892" s="6"/>
      <c r="L892" s="8"/>
    </row>
    <row r="893" spans="4:12" ht="14.1" customHeight="1" x14ac:dyDescent="0.3">
      <c r="D893" s="27"/>
      <c r="E893" s="6"/>
      <c r="F893" s="6"/>
      <c r="G893" s="6"/>
      <c r="H893" s="6"/>
      <c r="I893" s="6"/>
      <c r="J893" s="6"/>
      <c r="K893" s="6"/>
      <c r="L893" s="8"/>
    </row>
    <row r="894" spans="4:12" ht="14.1" customHeight="1" thickBot="1" x14ac:dyDescent="0.35">
      <c r="D894" s="27"/>
      <c r="E894" s="6"/>
      <c r="F894" s="6"/>
      <c r="G894" s="6"/>
      <c r="H894" s="6"/>
      <c r="I894" s="6"/>
      <c r="J894" s="6"/>
      <c r="K894" s="6"/>
      <c r="L894" s="8"/>
    </row>
    <row r="895" spans="4:12" ht="14.1" customHeight="1" x14ac:dyDescent="0.3">
      <c r="D895" s="11" t="s">
        <v>153</v>
      </c>
      <c r="E895" s="14" t="s">
        <v>148</v>
      </c>
      <c r="F895" s="12" t="s">
        <v>149</v>
      </c>
      <c r="G895" s="6"/>
      <c r="H895" s="6"/>
      <c r="I895" s="6"/>
      <c r="J895" s="6"/>
      <c r="K895" s="6"/>
      <c r="L895" s="8"/>
    </row>
    <row r="896" spans="4:12" ht="14.1" customHeight="1" thickBot="1" x14ac:dyDescent="0.35">
      <c r="D896" s="13">
        <f>G877-I891</f>
        <v>0</v>
      </c>
      <c r="E896" s="10" t="e">
        <f t="shared" ref="E896" si="443">(F877-E891)/(G877-I891)</f>
        <v>#DIV/0!</v>
      </c>
      <c r="F896" s="78" t="e">
        <f t="shared" ref="F896" si="444">F877/G877</f>
        <v>#DIV/0!</v>
      </c>
      <c r="G896" s="9"/>
      <c r="H896" s="9"/>
      <c r="I896" s="9"/>
      <c r="J896" s="9"/>
      <c r="K896" s="9"/>
      <c r="L896" s="78"/>
    </row>
    <row r="897" spans="4:12" ht="14.1" customHeight="1" thickBot="1" x14ac:dyDescent="0.35">
      <c r="D897" s="33" t="s">
        <v>251</v>
      </c>
      <c r="E897" s="34"/>
      <c r="F897" s="34"/>
      <c r="G897" s="34"/>
      <c r="H897" s="34"/>
      <c r="I897" s="34"/>
      <c r="J897" s="34"/>
      <c r="K897" s="34"/>
      <c r="L897" s="35"/>
    </row>
    <row r="898" spans="4:12" ht="14.1" customHeight="1" x14ac:dyDescent="0.3">
      <c r="D898" s="27"/>
      <c r="E898" s="6"/>
      <c r="F898" s="6" t="s">
        <v>142</v>
      </c>
      <c r="G898" s="8" t="s">
        <v>72</v>
      </c>
      <c r="H898" s="6"/>
      <c r="I898" s="6"/>
      <c r="J898" s="6"/>
      <c r="K898" s="6"/>
      <c r="L898" s="8"/>
    </row>
    <row r="899" spans="4:12" ht="14.1" customHeight="1" x14ac:dyDescent="0.3">
      <c r="D899" s="27"/>
      <c r="E899" s="80">
        <f>'Sauen + verworfen Basis'!C299</f>
        <v>0</v>
      </c>
      <c r="F899" s="31">
        <f>'Sauen + verworfen Basis'!D299*'Sauen + verworfen Basis'!B299</f>
        <v>0</v>
      </c>
      <c r="G899" s="18">
        <f>'Sauen + verworfen Basis'!B299</f>
        <v>0</v>
      </c>
      <c r="H899" s="6"/>
      <c r="I899" s="6"/>
      <c r="J899" s="6"/>
      <c r="K899" s="6"/>
      <c r="L899" s="8"/>
    </row>
    <row r="900" spans="4:12" ht="14.1" customHeight="1" x14ac:dyDescent="0.3">
      <c r="D900" s="27"/>
      <c r="E900" s="80">
        <f>'Sauen + verworfen Basis'!C300</f>
        <v>0</v>
      </c>
      <c r="F900" s="31">
        <f>'Sauen + verworfen Basis'!D300*'Sauen + verworfen Basis'!B300</f>
        <v>0</v>
      </c>
      <c r="G900" s="18">
        <f>'Sauen + verworfen Basis'!B300</f>
        <v>0</v>
      </c>
      <c r="H900" s="6"/>
      <c r="I900" s="6"/>
      <c r="J900" s="6"/>
      <c r="K900" s="6"/>
      <c r="L900" s="8"/>
    </row>
    <row r="901" spans="4:12" ht="14.1" customHeight="1" x14ac:dyDescent="0.3">
      <c r="D901" s="27"/>
      <c r="E901" s="80">
        <f>'Sauen + verworfen Basis'!C301</f>
        <v>0</v>
      </c>
      <c r="F901" s="31">
        <f>'Sauen + verworfen Basis'!D301*'Sauen + verworfen Basis'!B301</f>
        <v>0</v>
      </c>
      <c r="G901" s="18">
        <f>'Sauen + verworfen Basis'!B301</f>
        <v>0</v>
      </c>
      <c r="H901" s="6"/>
      <c r="I901" s="6"/>
      <c r="J901" s="6"/>
      <c r="K901" s="6"/>
      <c r="L901" s="8"/>
    </row>
    <row r="902" spans="4:12" ht="14.1" customHeight="1" x14ac:dyDescent="0.3">
      <c r="D902" s="27"/>
      <c r="E902" s="80">
        <f>'Sauen + verworfen Basis'!C302</f>
        <v>0</v>
      </c>
      <c r="F902" s="31">
        <f>'Sauen + verworfen Basis'!D302*'Sauen + verworfen Basis'!B302</f>
        <v>0</v>
      </c>
      <c r="G902" s="18">
        <f>'Sauen + verworfen Basis'!B302</f>
        <v>0</v>
      </c>
      <c r="H902" s="6"/>
      <c r="I902" s="6"/>
      <c r="J902" s="6"/>
      <c r="K902" s="6"/>
      <c r="L902" s="8"/>
    </row>
    <row r="903" spans="4:12" ht="14.1" customHeight="1" x14ac:dyDescent="0.3">
      <c r="D903" s="27"/>
      <c r="E903" s="80">
        <f>'Sauen + verworfen Basis'!C303</f>
        <v>0</v>
      </c>
      <c r="F903" s="31">
        <f>'Sauen + verworfen Basis'!D303*'Sauen + verworfen Basis'!B303</f>
        <v>0</v>
      </c>
      <c r="G903" s="18">
        <f>'Sauen + verworfen Basis'!B303</f>
        <v>0</v>
      </c>
      <c r="H903" s="6"/>
      <c r="I903" s="6"/>
      <c r="J903" s="6"/>
      <c r="K903" s="6"/>
      <c r="L903" s="8"/>
    </row>
    <row r="904" spans="4:12" ht="14.1" customHeight="1" x14ac:dyDescent="0.3">
      <c r="D904" s="27"/>
      <c r="E904" s="80">
        <f>'Sauen + verworfen Basis'!C304</f>
        <v>0</v>
      </c>
      <c r="F904" s="31">
        <f>'Sauen + verworfen Basis'!D304*'Sauen + verworfen Basis'!B304</f>
        <v>0</v>
      </c>
      <c r="G904" s="18">
        <f>'Sauen + verworfen Basis'!B304</f>
        <v>0</v>
      </c>
      <c r="H904" s="6"/>
      <c r="I904" s="6"/>
      <c r="J904" s="6"/>
      <c r="K904" s="6"/>
      <c r="L904" s="8"/>
    </row>
    <row r="905" spans="4:12" ht="14.1" customHeight="1" x14ac:dyDescent="0.3">
      <c r="D905" s="27"/>
      <c r="E905" s="80">
        <f>'Sauen + verworfen Basis'!C305</f>
        <v>0</v>
      </c>
      <c r="F905" s="31">
        <f>'Sauen + verworfen Basis'!D305*'Sauen + verworfen Basis'!B305</f>
        <v>0</v>
      </c>
      <c r="G905" s="18">
        <f>'Sauen + verworfen Basis'!B305</f>
        <v>0</v>
      </c>
      <c r="H905" s="6"/>
      <c r="I905" s="6"/>
      <c r="J905" s="6"/>
      <c r="K905" s="6"/>
      <c r="L905" s="8"/>
    </row>
    <row r="906" spans="4:12" ht="14.1" customHeight="1" x14ac:dyDescent="0.3">
      <c r="D906" s="27"/>
      <c r="E906" s="80">
        <f>'Sauen + verworfen Basis'!C306</f>
        <v>0</v>
      </c>
      <c r="F906" s="31">
        <f>'Sauen + verworfen Basis'!D306*'Sauen + verworfen Basis'!B306</f>
        <v>0</v>
      </c>
      <c r="G906" s="18">
        <f>'Sauen + verworfen Basis'!B306</f>
        <v>0</v>
      </c>
      <c r="H906" s="6"/>
      <c r="I906" s="6"/>
      <c r="J906" s="6"/>
      <c r="K906" s="6"/>
      <c r="L906" s="8"/>
    </row>
    <row r="907" spans="4:12" ht="14.1" customHeight="1" x14ac:dyDescent="0.3">
      <c r="D907" s="27"/>
      <c r="E907" s="80">
        <f>'Sauen + verworfen Basis'!C307</f>
        <v>0</v>
      </c>
      <c r="F907" s="31">
        <f>'Sauen + verworfen Basis'!D307*'Sauen + verworfen Basis'!B307</f>
        <v>0</v>
      </c>
      <c r="G907" s="18">
        <f>'Sauen + verworfen Basis'!B307</f>
        <v>0</v>
      </c>
      <c r="H907" s="6"/>
      <c r="I907" s="6"/>
      <c r="J907" s="6"/>
      <c r="K907" s="6"/>
      <c r="L907" s="8"/>
    </row>
    <row r="908" spans="4:12" ht="14.1" customHeight="1" x14ac:dyDescent="0.3">
      <c r="D908" s="27"/>
      <c r="E908" s="80">
        <f>'Sauen + verworfen Basis'!C308</f>
        <v>0</v>
      </c>
      <c r="F908" s="31">
        <f>'Sauen + verworfen Basis'!D308*'Sauen + verworfen Basis'!B308</f>
        <v>0</v>
      </c>
      <c r="G908" s="18">
        <f>'Sauen + verworfen Basis'!B308</f>
        <v>0</v>
      </c>
      <c r="H908" s="6"/>
      <c r="I908" s="6"/>
      <c r="J908" s="6"/>
      <c r="K908" s="6"/>
      <c r="L908" s="8"/>
    </row>
    <row r="909" spans="4:12" ht="14.1" customHeight="1" thickBot="1" x14ac:dyDescent="0.35">
      <c r="D909" s="19" t="s">
        <v>143</v>
      </c>
      <c r="E909" s="20"/>
      <c r="F909" s="32">
        <f t="shared" ref="F909:G909" si="445">ROUND(SUM(F899:F908),2)</f>
        <v>0</v>
      </c>
      <c r="G909" s="21">
        <f t="shared" si="445"/>
        <v>0</v>
      </c>
      <c r="H909" s="6"/>
      <c r="I909" s="6"/>
      <c r="J909" s="6"/>
      <c r="K909" s="6"/>
      <c r="L909" s="8"/>
    </row>
    <row r="910" spans="4:12" ht="14.1" customHeight="1" thickBot="1" x14ac:dyDescent="0.35">
      <c r="D910" s="27"/>
      <c r="E910" s="6"/>
      <c r="F910" s="6"/>
      <c r="G910" s="6"/>
      <c r="H910" s="6"/>
      <c r="I910" s="6"/>
      <c r="J910" s="6"/>
      <c r="K910" s="6"/>
      <c r="L910" s="8"/>
    </row>
    <row r="911" spans="4:12" ht="14.1" customHeight="1" x14ac:dyDescent="0.3">
      <c r="D911" s="26"/>
      <c r="E911" s="7" t="s">
        <v>133</v>
      </c>
      <c r="F911" s="7" t="s">
        <v>136</v>
      </c>
      <c r="G911" s="77"/>
      <c r="H911" s="26"/>
      <c r="I911" s="7" t="s">
        <v>144</v>
      </c>
      <c r="J911" s="7" t="s">
        <v>136</v>
      </c>
      <c r="K911" s="22" t="s">
        <v>152</v>
      </c>
      <c r="L911" s="8"/>
    </row>
    <row r="912" spans="4:12" ht="14.1" customHeight="1" x14ac:dyDescent="0.3">
      <c r="D912" s="27"/>
      <c r="E912" s="6">
        <f t="shared" ref="E912:E920" si="446">IF(E899="sauen",F899,0)</f>
        <v>0</v>
      </c>
      <c r="F912" s="6">
        <f t="shared" ref="F912:F920" si="447">IF(E899="Sauen m",F899,0)</f>
        <v>0</v>
      </c>
      <c r="G912" s="8"/>
      <c r="H912" s="27"/>
      <c r="I912" s="6">
        <f t="shared" ref="I912:I920" si="448">IF(E899="sauen",G899,0)</f>
        <v>0</v>
      </c>
      <c r="J912" s="6">
        <f t="shared" ref="J912:J920" si="449">IF(E899="sauen m",G899,0)</f>
        <v>0</v>
      </c>
      <c r="K912" s="8">
        <f t="shared" ref="K912:K920" si="450">IF(E899="Schwein verworfen",G899,0)</f>
        <v>0</v>
      </c>
      <c r="L912" s="8"/>
    </row>
    <row r="913" spans="4:12" ht="14.1" customHeight="1" x14ac:dyDescent="0.3">
      <c r="D913" s="27"/>
      <c r="E913" s="6">
        <f t="shared" si="446"/>
        <v>0</v>
      </c>
      <c r="F913" s="6">
        <f t="shared" si="447"/>
        <v>0</v>
      </c>
      <c r="G913" s="8"/>
      <c r="H913" s="27"/>
      <c r="I913" s="6">
        <f t="shared" si="448"/>
        <v>0</v>
      </c>
      <c r="J913" s="6">
        <f t="shared" si="449"/>
        <v>0</v>
      </c>
      <c r="K913" s="8">
        <f t="shared" si="450"/>
        <v>0</v>
      </c>
      <c r="L913" s="8"/>
    </row>
    <row r="914" spans="4:12" ht="14.1" customHeight="1" x14ac:dyDescent="0.3">
      <c r="D914" s="27"/>
      <c r="E914" s="6">
        <f t="shared" si="446"/>
        <v>0</v>
      </c>
      <c r="F914" s="6">
        <f t="shared" si="447"/>
        <v>0</v>
      </c>
      <c r="G914" s="8"/>
      <c r="H914" s="27"/>
      <c r="I914" s="6">
        <f t="shared" si="448"/>
        <v>0</v>
      </c>
      <c r="J914" s="6">
        <f t="shared" si="449"/>
        <v>0</v>
      </c>
      <c r="K914" s="8">
        <f t="shared" si="450"/>
        <v>0</v>
      </c>
      <c r="L914" s="8"/>
    </row>
    <row r="915" spans="4:12" ht="14.1" customHeight="1" x14ac:dyDescent="0.3">
      <c r="D915" s="27"/>
      <c r="E915" s="6">
        <f t="shared" si="446"/>
        <v>0</v>
      </c>
      <c r="F915" s="6">
        <f t="shared" si="447"/>
        <v>0</v>
      </c>
      <c r="G915" s="8"/>
      <c r="H915" s="27"/>
      <c r="I915" s="6">
        <f t="shared" si="448"/>
        <v>0</v>
      </c>
      <c r="J915" s="6">
        <f t="shared" si="449"/>
        <v>0</v>
      </c>
      <c r="K915" s="8">
        <f t="shared" si="450"/>
        <v>0</v>
      </c>
      <c r="L915" s="8"/>
    </row>
    <row r="916" spans="4:12" ht="14.1" customHeight="1" x14ac:dyDescent="0.3">
      <c r="D916" s="27"/>
      <c r="E916" s="6">
        <f t="shared" si="446"/>
        <v>0</v>
      </c>
      <c r="F916" s="6">
        <f t="shared" si="447"/>
        <v>0</v>
      </c>
      <c r="G916" s="8"/>
      <c r="H916" s="27"/>
      <c r="I916" s="6">
        <f t="shared" si="448"/>
        <v>0</v>
      </c>
      <c r="J916" s="6">
        <f t="shared" si="449"/>
        <v>0</v>
      </c>
      <c r="K916" s="8">
        <f t="shared" si="450"/>
        <v>0</v>
      </c>
      <c r="L916" s="8"/>
    </row>
    <row r="917" spans="4:12" ht="14.1" customHeight="1" x14ac:dyDescent="0.3">
      <c r="D917" s="27"/>
      <c r="E917" s="6">
        <f t="shared" si="446"/>
        <v>0</v>
      </c>
      <c r="F917" s="6">
        <f t="shared" si="447"/>
        <v>0</v>
      </c>
      <c r="G917" s="8"/>
      <c r="H917" s="27"/>
      <c r="I917" s="6">
        <f t="shared" si="448"/>
        <v>0</v>
      </c>
      <c r="J917" s="6">
        <f t="shared" si="449"/>
        <v>0</v>
      </c>
      <c r="K917" s="8">
        <f t="shared" si="450"/>
        <v>0</v>
      </c>
      <c r="L917" s="8"/>
    </row>
    <row r="918" spans="4:12" ht="14.1" customHeight="1" x14ac:dyDescent="0.3">
      <c r="D918" s="27"/>
      <c r="E918" s="6">
        <f t="shared" si="446"/>
        <v>0</v>
      </c>
      <c r="F918" s="6">
        <f t="shared" si="447"/>
        <v>0</v>
      </c>
      <c r="G918" s="8"/>
      <c r="H918" s="27"/>
      <c r="I918" s="6">
        <f t="shared" si="448"/>
        <v>0</v>
      </c>
      <c r="J918" s="6">
        <f t="shared" si="449"/>
        <v>0</v>
      </c>
      <c r="K918" s="8">
        <f t="shared" si="450"/>
        <v>0</v>
      </c>
      <c r="L918" s="8"/>
    </row>
    <row r="919" spans="4:12" ht="14.1" customHeight="1" x14ac:dyDescent="0.3">
      <c r="D919" s="27"/>
      <c r="E919" s="6">
        <f t="shared" si="446"/>
        <v>0</v>
      </c>
      <c r="F919" s="6">
        <f t="shared" si="447"/>
        <v>0</v>
      </c>
      <c r="G919" s="8"/>
      <c r="H919" s="27"/>
      <c r="I919" s="6">
        <f t="shared" si="448"/>
        <v>0</v>
      </c>
      <c r="J919" s="6">
        <f t="shared" si="449"/>
        <v>0</v>
      </c>
      <c r="K919" s="8">
        <f t="shared" si="450"/>
        <v>0</v>
      </c>
      <c r="L919" s="8"/>
    </row>
    <row r="920" spans="4:12" ht="14.1" customHeight="1" x14ac:dyDescent="0.3">
      <c r="D920" s="27"/>
      <c r="E920" s="6">
        <f t="shared" si="446"/>
        <v>0</v>
      </c>
      <c r="F920" s="6">
        <f t="shared" si="447"/>
        <v>0</v>
      </c>
      <c r="G920" s="8"/>
      <c r="H920" s="27"/>
      <c r="I920" s="6">
        <f t="shared" si="448"/>
        <v>0</v>
      </c>
      <c r="J920" s="6">
        <f t="shared" si="449"/>
        <v>0</v>
      </c>
      <c r="K920" s="8">
        <f t="shared" si="450"/>
        <v>0</v>
      </c>
      <c r="L920" s="8"/>
    </row>
    <row r="921" spans="4:12" ht="14.1" customHeight="1" x14ac:dyDescent="0.3">
      <c r="D921" s="27"/>
      <c r="E921" s="6">
        <f t="shared" ref="E921" si="451">IF(E909="sauen",F909,0)</f>
        <v>0</v>
      </c>
      <c r="F921" s="6">
        <f t="shared" ref="F921" si="452">IF(E909="Sauen m",F909,0)</f>
        <v>0</v>
      </c>
      <c r="G921" s="8"/>
      <c r="H921" s="27"/>
      <c r="I921" s="6">
        <f t="shared" ref="I921" si="453">IF(E909="sauen",G909,0)</f>
        <v>0</v>
      </c>
      <c r="J921" s="6">
        <f t="shared" ref="J921" si="454">IF(E909="sauen m",G909,0)</f>
        <v>0</v>
      </c>
      <c r="K921" s="8">
        <f t="shared" ref="K921" si="455">IF(E909="Schwein verworfen",G909,0)</f>
        <v>0</v>
      </c>
      <c r="L921" s="8"/>
    </row>
    <row r="922" spans="4:12" ht="14.1" customHeight="1" x14ac:dyDescent="0.3">
      <c r="D922" s="15" t="s">
        <v>145</v>
      </c>
      <c r="E922" s="16">
        <f t="shared" ref="E922:F922" si="456">SUM(E912:E921)</f>
        <v>0</v>
      </c>
      <c r="F922" s="16">
        <f t="shared" si="456"/>
        <v>0</v>
      </c>
      <c r="G922" s="17"/>
      <c r="H922" s="27" t="s">
        <v>146</v>
      </c>
      <c r="I922" s="6">
        <f t="shared" ref="I922:K922" si="457">SUM(I912:I921)</f>
        <v>0</v>
      </c>
      <c r="J922" s="6">
        <f t="shared" si="457"/>
        <v>0</v>
      </c>
      <c r="K922" s="8">
        <f t="shared" si="457"/>
        <v>0</v>
      </c>
      <c r="L922" s="8"/>
    </row>
    <row r="923" spans="4:12" ht="14.1" customHeight="1" thickBot="1" x14ac:dyDescent="0.35">
      <c r="D923" s="28"/>
      <c r="E923" s="9">
        <f t="shared" si="441"/>
        <v>0</v>
      </c>
      <c r="F923" s="9"/>
      <c r="G923" s="78"/>
      <c r="H923" s="28"/>
      <c r="I923" s="9">
        <f t="shared" ref="I923" si="458">SUM(I922:K922)</f>
        <v>0</v>
      </c>
      <c r="J923" s="9"/>
      <c r="K923" s="78"/>
      <c r="L923" s="8"/>
    </row>
    <row r="924" spans="4:12" ht="14.1" customHeight="1" x14ac:dyDescent="0.3">
      <c r="D924" s="27"/>
      <c r="E924" s="6"/>
      <c r="F924" s="6"/>
      <c r="G924" s="6"/>
      <c r="H924" s="6"/>
      <c r="I924" s="6"/>
      <c r="J924" s="6"/>
      <c r="K924" s="6"/>
      <c r="L924" s="8"/>
    </row>
    <row r="925" spans="4:12" ht="14.1" customHeight="1" x14ac:dyDescent="0.3">
      <c r="D925" s="27"/>
      <c r="E925" s="6"/>
      <c r="F925" s="6"/>
      <c r="G925" s="6"/>
      <c r="H925" s="6"/>
      <c r="I925" s="6"/>
      <c r="J925" s="6"/>
      <c r="K925" s="6"/>
      <c r="L925" s="8"/>
    </row>
    <row r="926" spans="4:12" ht="14.1" customHeight="1" thickBot="1" x14ac:dyDescent="0.35">
      <c r="D926" s="27"/>
      <c r="E926" s="6"/>
      <c r="F926" s="6"/>
      <c r="G926" s="6"/>
      <c r="H926" s="6"/>
      <c r="I926" s="6"/>
      <c r="J926" s="6"/>
      <c r="K926" s="6"/>
      <c r="L926" s="8"/>
    </row>
    <row r="927" spans="4:12" ht="14.1" customHeight="1" x14ac:dyDescent="0.3">
      <c r="D927" s="11" t="s">
        <v>153</v>
      </c>
      <c r="E927" s="14" t="s">
        <v>148</v>
      </c>
      <c r="F927" s="12" t="s">
        <v>149</v>
      </c>
      <c r="G927" s="6"/>
      <c r="H927" s="6"/>
      <c r="I927" s="6"/>
      <c r="J927" s="6"/>
      <c r="K927" s="6"/>
      <c r="L927" s="8"/>
    </row>
    <row r="928" spans="4:12" ht="14.1" customHeight="1" thickBot="1" x14ac:dyDescent="0.35">
      <c r="D928" s="13">
        <f t="shared" ref="D928" si="459">G909-I923</f>
        <v>0</v>
      </c>
      <c r="E928" s="10" t="e">
        <f t="shared" ref="E928" si="460">(F909-E923)/(G909-I923)</f>
        <v>#DIV/0!</v>
      </c>
      <c r="F928" s="78" t="e">
        <f t="shared" ref="F928" si="461">F909/G909</f>
        <v>#DIV/0!</v>
      </c>
      <c r="G928" s="9"/>
      <c r="H928" s="9"/>
      <c r="I928" s="9"/>
      <c r="J928" s="9"/>
      <c r="K928" s="9"/>
      <c r="L928" s="78"/>
    </row>
    <row r="929" spans="4:12" ht="14.1" customHeight="1" thickBot="1" x14ac:dyDescent="0.35">
      <c r="D929" s="33" t="s">
        <v>252</v>
      </c>
      <c r="E929" s="34"/>
      <c r="F929" s="34"/>
      <c r="G929" s="34"/>
      <c r="H929" s="34"/>
      <c r="I929" s="34"/>
      <c r="J929" s="34"/>
      <c r="K929" s="34"/>
      <c r="L929" s="35"/>
    </row>
    <row r="930" spans="4:12" ht="14.1" customHeight="1" x14ac:dyDescent="0.3">
      <c r="D930" s="27"/>
      <c r="E930" s="6"/>
      <c r="F930" s="6" t="s">
        <v>142</v>
      </c>
      <c r="G930" s="8" t="s">
        <v>72</v>
      </c>
      <c r="H930" s="6"/>
      <c r="I930" s="6"/>
      <c r="J930" s="6"/>
      <c r="K930" s="6"/>
      <c r="L930" s="8"/>
    </row>
    <row r="931" spans="4:12" ht="14.1" customHeight="1" x14ac:dyDescent="0.3">
      <c r="D931" s="27"/>
      <c r="E931" s="80">
        <f>'Sauen + verworfen Basis'!C310</f>
        <v>0</v>
      </c>
      <c r="F931" s="31">
        <f>'Sauen + verworfen Basis'!D310*'Sauen + verworfen Basis'!B310</f>
        <v>0</v>
      </c>
      <c r="G931" s="18">
        <f>'Sauen + verworfen Basis'!B310</f>
        <v>0</v>
      </c>
      <c r="H931" s="6"/>
      <c r="I931" s="6"/>
      <c r="J931" s="6"/>
      <c r="K931" s="6"/>
      <c r="L931" s="8"/>
    </row>
    <row r="932" spans="4:12" ht="14.1" customHeight="1" x14ac:dyDescent="0.3">
      <c r="D932" s="27"/>
      <c r="E932" s="80">
        <f>'Sauen + verworfen Basis'!C311</f>
        <v>0</v>
      </c>
      <c r="F932" s="31">
        <f>'Sauen + verworfen Basis'!D311*'Sauen + verworfen Basis'!B311</f>
        <v>0</v>
      </c>
      <c r="G932" s="18">
        <f>'Sauen + verworfen Basis'!B311</f>
        <v>0</v>
      </c>
      <c r="H932" s="6"/>
      <c r="I932" s="6"/>
      <c r="J932" s="6"/>
      <c r="K932" s="6"/>
      <c r="L932" s="8"/>
    </row>
    <row r="933" spans="4:12" ht="14.1" customHeight="1" x14ac:dyDescent="0.3">
      <c r="D933" s="27"/>
      <c r="E933" s="80">
        <f>'Sauen + verworfen Basis'!C312</f>
        <v>0</v>
      </c>
      <c r="F933" s="31">
        <f>'Sauen + verworfen Basis'!D312*'Sauen + verworfen Basis'!B312</f>
        <v>0</v>
      </c>
      <c r="G933" s="18">
        <f>'Sauen + verworfen Basis'!B312</f>
        <v>0</v>
      </c>
      <c r="H933" s="6"/>
      <c r="I933" s="6"/>
      <c r="J933" s="6"/>
      <c r="K933" s="6"/>
      <c r="L933" s="8"/>
    </row>
    <row r="934" spans="4:12" ht="14.1" customHeight="1" x14ac:dyDescent="0.3">
      <c r="D934" s="27"/>
      <c r="E934" s="80">
        <f>'Sauen + verworfen Basis'!C313</f>
        <v>0</v>
      </c>
      <c r="F934" s="31">
        <f>'Sauen + verworfen Basis'!D313*'Sauen + verworfen Basis'!B313</f>
        <v>0</v>
      </c>
      <c r="G934" s="18">
        <f>'Sauen + verworfen Basis'!B313</f>
        <v>0</v>
      </c>
      <c r="H934" s="6"/>
      <c r="I934" s="6"/>
      <c r="J934" s="6"/>
      <c r="K934" s="6"/>
      <c r="L934" s="8"/>
    </row>
    <row r="935" spans="4:12" ht="14.1" customHeight="1" x14ac:dyDescent="0.3">
      <c r="D935" s="27"/>
      <c r="E935" s="80">
        <f>'Sauen + verworfen Basis'!C314</f>
        <v>0</v>
      </c>
      <c r="F935" s="31">
        <f>'Sauen + verworfen Basis'!D314*'Sauen + verworfen Basis'!B314</f>
        <v>0</v>
      </c>
      <c r="G935" s="18">
        <f>'Sauen + verworfen Basis'!B314</f>
        <v>0</v>
      </c>
      <c r="H935" s="6"/>
      <c r="I935" s="6"/>
      <c r="J935" s="6"/>
      <c r="K935" s="6"/>
      <c r="L935" s="8"/>
    </row>
    <row r="936" spans="4:12" ht="14.1" customHeight="1" x14ac:dyDescent="0.3">
      <c r="D936" s="27"/>
      <c r="E936" s="80">
        <f>'Sauen + verworfen Basis'!C315</f>
        <v>0</v>
      </c>
      <c r="F936" s="31">
        <f>'Sauen + verworfen Basis'!D315*'Sauen + verworfen Basis'!B315</f>
        <v>0</v>
      </c>
      <c r="G936" s="18">
        <f>'Sauen + verworfen Basis'!B315</f>
        <v>0</v>
      </c>
      <c r="H936" s="6"/>
      <c r="I936" s="6"/>
      <c r="J936" s="6"/>
      <c r="K936" s="6"/>
      <c r="L936" s="8"/>
    </row>
    <row r="937" spans="4:12" ht="14.1" customHeight="1" x14ac:dyDescent="0.3">
      <c r="D937" s="27"/>
      <c r="E937" s="80">
        <f>'Sauen + verworfen Basis'!C316</f>
        <v>0</v>
      </c>
      <c r="F937" s="31">
        <f>'Sauen + verworfen Basis'!D316*'Sauen + verworfen Basis'!B316</f>
        <v>0</v>
      </c>
      <c r="G937" s="18">
        <f>'Sauen + verworfen Basis'!B316</f>
        <v>0</v>
      </c>
      <c r="H937" s="6"/>
      <c r="I937" s="6"/>
      <c r="J937" s="6"/>
      <c r="K937" s="6"/>
      <c r="L937" s="8"/>
    </row>
    <row r="938" spans="4:12" ht="14.1" customHeight="1" x14ac:dyDescent="0.3">
      <c r="D938" s="27"/>
      <c r="E938" s="80">
        <f>'Sauen + verworfen Basis'!C317</f>
        <v>0</v>
      </c>
      <c r="F938" s="31">
        <f>'Sauen + verworfen Basis'!D317*'Sauen + verworfen Basis'!B317</f>
        <v>0</v>
      </c>
      <c r="G938" s="18">
        <f>'Sauen + verworfen Basis'!B317</f>
        <v>0</v>
      </c>
      <c r="H938" s="6"/>
      <c r="I938" s="6"/>
      <c r="J938" s="6"/>
      <c r="K938" s="6"/>
      <c r="L938" s="8"/>
    </row>
    <row r="939" spans="4:12" ht="14.1" customHeight="1" x14ac:dyDescent="0.3">
      <c r="D939" s="27"/>
      <c r="E939" s="80">
        <f>'Sauen + verworfen Basis'!C318</f>
        <v>0</v>
      </c>
      <c r="F939" s="31">
        <f>'Sauen + verworfen Basis'!D318*'Sauen + verworfen Basis'!B318</f>
        <v>0</v>
      </c>
      <c r="G939" s="18">
        <f>'Sauen + verworfen Basis'!B318</f>
        <v>0</v>
      </c>
      <c r="H939" s="6"/>
      <c r="I939" s="6"/>
      <c r="J939" s="6"/>
      <c r="K939" s="6"/>
      <c r="L939" s="8"/>
    </row>
    <row r="940" spans="4:12" ht="14.1" customHeight="1" x14ac:dyDescent="0.3">
      <c r="D940" s="27"/>
      <c r="E940" s="80">
        <f>'Sauen + verworfen Basis'!C319</f>
        <v>0</v>
      </c>
      <c r="F940" s="31">
        <f>'Sauen + verworfen Basis'!D319*'Sauen + verworfen Basis'!B319</f>
        <v>0</v>
      </c>
      <c r="G940" s="18">
        <f>'Sauen + verworfen Basis'!B319</f>
        <v>0</v>
      </c>
      <c r="H940" s="6"/>
      <c r="I940" s="6"/>
      <c r="J940" s="6"/>
      <c r="K940" s="6"/>
      <c r="L940" s="8"/>
    </row>
    <row r="941" spans="4:12" ht="14.1" customHeight="1" thickBot="1" x14ac:dyDescent="0.35">
      <c r="D941" s="19" t="s">
        <v>143</v>
      </c>
      <c r="E941" s="20"/>
      <c r="F941" s="32">
        <f t="shared" ref="F941:G941" si="462">ROUND(SUM(F931:F940),2)</f>
        <v>0</v>
      </c>
      <c r="G941" s="21">
        <f t="shared" si="462"/>
        <v>0</v>
      </c>
      <c r="H941" s="6"/>
      <c r="I941" s="6"/>
      <c r="J941" s="6"/>
      <c r="K941" s="6"/>
      <c r="L941" s="8"/>
    </row>
    <row r="942" spans="4:12" ht="14.1" customHeight="1" thickBot="1" x14ac:dyDescent="0.35">
      <c r="D942" s="27"/>
      <c r="E942" s="6"/>
      <c r="F942" s="6"/>
      <c r="G942" s="6"/>
      <c r="H942" s="6"/>
      <c r="I942" s="6"/>
      <c r="J942" s="6"/>
      <c r="K942" s="6"/>
      <c r="L942" s="8"/>
    </row>
    <row r="943" spans="4:12" ht="14.1" customHeight="1" x14ac:dyDescent="0.3">
      <c r="D943" s="26"/>
      <c r="E943" s="7" t="s">
        <v>133</v>
      </c>
      <c r="F943" s="7" t="s">
        <v>136</v>
      </c>
      <c r="G943" s="77"/>
      <c r="H943" s="26"/>
      <c r="I943" s="7" t="s">
        <v>144</v>
      </c>
      <c r="J943" s="7" t="s">
        <v>136</v>
      </c>
      <c r="K943" s="22" t="s">
        <v>152</v>
      </c>
      <c r="L943" s="8"/>
    </row>
    <row r="944" spans="4:12" ht="14.1" customHeight="1" x14ac:dyDescent="0.3">
      <c r="D944" s="27"/>
      <c r="E944" s="6">
        <f t="shared" ref="E944:E952" si="463">IF(E931="sauen",F931,0)</f>
        <v>0</v>
      </c>
      <c r="F944" s="6">
        <f t="shared" ref="F944:F952" si="464">IF(E931="Sauen m",F931,0)</f>
        <v>0</v>
      </c>
      <c r="G944" s="8"/>
      <c r="H944" s="27"/>
      <c r="I944" s="6">
        <f t="shared" ref="I944:I952" si="465">IF(E931="sauen",G931,0)</f>
        <v>0</v>
      </c>
      <c r="J944" s="6">
        <f t="shared" ref="J944:J952" si="466">IF(E931="sauen m",G931,0)</f>
        <v>0</v>
      </c>
      <c r="K944" s="8">
        <f t="shared" ref="K944:K952" si="467">IF(E931="Schwein verworfen",G931,0)</f>
        <v>0</v>
      </c>
      <c r="L944" s="8"/>
    </row>
    <row r="945" spans="4:12" ht="14.1" customHeight="1" x14ac:dyDescent="0.3">
      <c r="D945" s="27"/>
      <c r="E945" s="6">
        <f t="shared" si="463"/>
        <v>0</v>
      </c>
      <c r="F945" s="6">
        <f t="shared" si="464"/>
        <v>0</v>
      </c>
      <c r="G945" s="8"/>
      <c r="H945" s="27"/>
      <c r="I945" s="6">
        <f t="shared" si="465"/>
        <v>0</v>
      </c>
      <c r="J945" s="6">
        <f t="shared" si="466"/>
        <v>0</v>
      </c>
      <c r="K945" s="8">
        <f t="shared" si="467"/>
        <v>0</v>
      </c>
      <c r="L945" s="8"/>
    </row>
    <row r="946" spans="4:12" ht="14.1" customHeight="1" x14ac:dyDescent="0.3">
      <c r="D946" s="27"/>
      <c r="E946" s="6">
        <f t="shared" si="463"/>
        <v>0</v>
      </c>
      <c r="F946" s="6">
        <f t="shared" si="464"/>
        <v>0</v>
      </c>
      <c r="G946" s="8"/>
      <c r="H946" s="27"/>
      <c r="I946" s="6">
        <f t="shared" si="465"/>
        <v>0</v>
      </c>
      <c r="J946" s="6">
        <f t="shared" si="466"/>
        <v>0</v>
      </c>
      <c r="K946" s="8">
        <f t="shared" si="467"/>
        <v>0</v>
      </c>
      <c r="L946" s="8"/>
    </row>
    <row r="947" spans="4:12" ht="14.1" customHeight="1" x14ac:dyDescent="0.3">
      <c r="D947" s="27"/>
      <c r="E947" s="6">
        <f t="shared" si="463"/>
        <v>0</v>
      </c>
      <c r="F947" s="6">
        <f t="shared" si="464"/>
        <v>0</v>
      </c>
      <c r="G947" s="8"/>
      <c r="H947" s="27"/>
      <c r="I947" s="6">
        <f t="shared" si="465"/>
        <v>0</v>
      </c>
      <c r="J947" s="6">
        <f t="shared" si="466"/>
        <v>0</v>
      </c>
      <c r="K947" s="8">
        <f t="shared" si="467"/>
        <v>0</v>
      </c>
      <c r="L947" s="8"/>
    </row>
    <row r="948" spans="4:12" ht="14.1" customHeight="1" x14ac:dyDescent="0.3">
      <c r="D948" s="27"/>
      <c r="E948" s="6">
        <f t="shared" si="463"/>
        <v>0</v>
      </c>
      <c r="F948" s="6">
        <f t="shared" si="464"/>
        <v>0</v>
      </c>
      <c r="G948" s="8"/>
      <c r="H948" s="27"/>
      <c r="I948" s="6">
        <f t="shared" si="465"/>
        <v>0</v>
      </c>
      <c r="J948" s="6">
        <f t="shared" si="466"/>
        <v>0</v>
      </c>
      <c r="K948" s="8">
        <f t="shared" si="467"/>
        <v>0</v>
      </c>
      <c r="L948" s="8"/>
    </row>
    <row r="949" spans="4:12" ht="14.1" customHeight="1" x14ac:dyDescent="0.3">
      <c r="D949" s="27"/>
      <c r="E949" s="6">
        <f t="shared" si="463"/>
        <v>0</v>
      </c>
      <c r="F949" s="6">
        <f t="shared" si="464"/>
        <v>0</v>
      </c>
      <c r="G949" s="8"/>
      <c r="H949" s="27"/>
      <c r="I949" s="6">
        <f t="shared" si="465"/>
        <v>0</v>
      </c>
      <c r="J949" s="6">
        <f t="shared" si="466"/>
        <v>0</v>
      </c>
      <c r="K949" s="8">
        <f t="shared" si="467"/>
        <v>0</v>
      </c>
      <c r="L949" s="8"/>
    </row>
    <row r="950" spans="4:12" ht="14.1" customHeight="1" x14ac:dyDescent="0.3">
      <c r="D950" s="27"/>
      <c r="E950" s="6">
        <f t="shared" si="463"/>
        <v>0</v>
      </c>
      <c r="F950" s="6">
        <f t="shared" si="464"/>
        <v>0</v>
      </c>
      <c r="G950" s="8"/>
      <c r="H950" s="27"/>
      <c r="I950" s="6">
        <f t="shared" si="465"/>
        <v>0</v>
      </c>
      <c r="J950" s="6">
        <f t="shared" si="466"/>
        <v>0</v>
      </c>
      <c r="K950" s="8">
        <f t="shared" si="467"/>
        <v>0</v>
      </c>
      <c r="L950" s="8"/>
    </row>
    <row r="951" spans="4:12" ht="14.1" customHeight="1" x14ac:dyDescent="0.3">
      <c r="D951" s="27"/>
      <c r="E951" s="6">
        <f t="shared" si="463"/>
        <v>0</v>
      </c>
      <c r="F951" s="6">
        <f t="shared" si="464"/>
        <v>0</v>
      </c>
      <c r="G951" s="8"/>
      <c r="H951" s="27"/>
      <c r="I951" s="6">
        <f t="shared" si="465"/>
        <v>0</v>
      </c>
      <c r="J951" s="6">
        <f t="shared" si="466"/>
        <v>0</v>
      </c>
      <c r="K951" s="8">
        <f t="shared" si="467"/>
        <v>0</v>
      </c>
      <c r="L951" s="8"/>
    </row>
    <row r="952" spans="4:12" ht="14.1" customHeight="1" x14ac:dyDescent="0.3">
      <c r="D952" s="27"/>
      <c r="E952" s="6">
        <f t="shared" si="463"/>
        <v>0</v>
      </c>
      <c r="F952" s="6">
        <f t="shared" si="464"/>
        <v>0</v>
      </c>
      <c r="G952" s="8"/>
      <c r="H952" s="27"/>
      <c r="I952" s="6">
        <f t="shared" si="465"/>
        <v>0</v>
      </c>
      <c r="J952" s="6">
        <f t="shared" si="466"/>
        <v>0</v>
      </c>
      <c r="K952" s="8">
        <f t="shared" si="467"/>
        <v>0</v>
      </c>
      <c r="L952" s="8"/>
    </row>
    <row r="953" spans="4:12" ht="14.1" customHeight="1" x14ac:dyDescent="0.3">
      <c r="D953" s="27"/>
      <c r="E953" s="6">
        <f t="shared" ref="E953" si="468">IF(E941="sauen",F941,0)</f>
        <v>0</v>
      </c>
      <c r="F953" s="6">
        <f t="shared" ref="F953" si="469">IF(E941="Sauen m",F941,0)</f>
        <v>0</v>
      </c>
      <c r="G953" s="8"/>
      <c r="H953" s="27"/>
      <c r="I953" s="6">
        <f t="shared" ref="I953" si="470">IF(E941="sauen",G941,0)</f>
        <v>0</v>
      </c>
      <c r="J953" s="6">
        <f t="shared" ref="J953" si="471">IF(E941="sauen m",G941,0)</f>
        <v>0</v>
      </c>
      <c r="K953" s="8">
        <f t="shared" ref="K953" si="472">IF(E941="Schwein verworfen",G941,0)</f>
        <v>0</v>
      </c>
      <c r="L953" s="8"/>
    </row>
    <row r="954" spans="4:12" ht="14.1" customHeight="1" x14ac:dyDescent="0.3">
      <c r="D954" s="15" t="s">
        <v>145</v>
      </c>
      <c r="E954" s="16">
        <f t="shared" ref="E954:F954" si="473">SUM(E944:E953)</f>
        <v>0</v>
      </c>
      <c r="F954" s="16">
        <f t="shared" si="473"/>
        <v>0</v>
      </c>
      <c r="G954" s="17"/>
      <c r="H954" s="27" t="s">
        <v>146</v>
      </c>
      <c r="I954" s="6">
        <f t="shared" ref="I954:K954" si="474">SUM(I944:I953)</f>
        <v>0</v>
      </c>
      <c r="J954" s="6">
        <f t="shared" si="474"/>
        <v>0</v>
      </c>
      <c r="K954" s="8">
        <f t="shared" si="474"/>
        <v>0</v>
      </c>
      <c r="L954" s="8"/>
    </row>
    <row r="955" spans="4:12" ht="14.1" customHeight="1" thickBot="1" x14ac:dyDescent="0.35">
      <c r="D955" s="28"/>
      <c r="E955" s="9">
        <f t="shared" ref="E955:E987" si="475">SUM(E954:F954)</f>
        <v>0</v>
      </c>
      <c r="F955" s="9"/>
      <c r="G955" s="78"/>
      <c r="H955" s="28"/>
      <c r="I955" s="9">
        <f t="shared" ref="I955" si="476">SUM(I954:K954)</f>
        <v>0</v>
      </c>
      <c r="J955" s="9"/>
      <c r="K955" s="78"/>
      <c r="L955" s="8"/>
    </row>
    <row r="956" spans="4:12" ht="14.1" customHeight="1" x14ac:dyDescent="0.3">
      <c r="D956" s="27"/>
      <c r="E956" s="6"/>
      <c r="F956" s="6"/>
      <c r="G956" s="6"/>
      <c r="H956" s="6"/>
      <c r="I956" s="6"/>
      <c r="J956" s="6"/>
      <c r="K956" s="6"/>
      <c r="L956" s="8"/>
    </row>
    <row r="957" spans="4:12" ht="14.1" customHeight="1" x14ac:dyDescent="0.3">
      <c r="D957" s="27"/>
      <c r="E957" s="6"/>
      <c r="F957" s="6"/>
      <c r="G957" s="6"/>
      <c r="H957" s="6"/>
      <c r="I957" s="6"/>
      <c r="J957" s="6"/>
      <c r="K957" s="6"/>
      <c r="L957" s="8"/>
    </row>
    <row r="958" spans="4:12" ht="14.1" customHeight="1" thickBot="1" x14ac:dyDescent="0.35">
      <c r="D958" s="27"/>
      <c r="E958" s="6"/>
      <c r="F958" s="6"/>
      <c r="G958" s="6"/>
      <c r="H958" s="6"/>
      <c r="I958" s="6"/>
      <c r="J958" s="6"/>
      <c r="K958" s="6"/>
      <c r="L958" s="8"/>
    </row>
    <row r="959" spans="4:12" ht="14.1" customHeight="1" x14ac:dyDescent="0.3">
      <c r="D959" s="11" t="s">
        <v>153</v>
      </c>
      <c r="E959" s="14" t="s">
        <v>148</v>
      </c>
      <c r="F959" s="12" t="s">
        <v>149</v>
      </c>
      <c r="G959" s="6"/>
      <c r="H959" s="6"/>
      <c r="I959" s="6"/>
      <c r="J959" s="6"/>
      <c r="K959" s="6"/>
      <c r="L959" s="8"/>
    </row>
    <row r="960" spans="4:12" ht="14.1" customHeight="1" thickBot="1" x14ac:dyDescent="0.35">
      <c r="D960" s="13">
        <f t="shared" ref="D960" si="477">G941-I955</f>
        <v>0</v>
      </c>
      <c r="E960" s="10" t="e">
        <f t="shared" ref="E960" si="478">(F941-E955)/(G941-I955)</f>
        <v>#DIV/0!</v>
      </c>
      <c r="F960" s="78" t="e">
        <f t="shared" ref="F960" si="479">F941/G941</f>
        <v>#DIV/0!</v>
      </c>
      <c r="G960" s="9"/>
      <c r="H960" s="9"/>
      <c r="I960" s="9"/>
      <c r="J960" s="9"/>
      <c r="K960" s="9"/>
      <c r="L960" s="78"/>
    </row>
    <row r="961" spans="4:12" ht="14.1" customHeight="1" thickBot="1" x14ac:dyDescent="0.35">
      <c r="D961" s="33" t="s">
        <v>253</v>
      </c>
      <c r="E961" s="34"/>
      <c r="F961" s="34"/>
      <c r="G961" s="34"/>
      <c r="H961" s="34"/>
      <c r="I961" s="34"/>
      <c r="J961" s="34"/>
      <c r="K961" s="34"/>
      <c r="L961" s="35"/>
    </row>
    <row r="962" spans="4:12" ht="14.1" customHeight="1" x14ac:dyDescent="0.3">
      <c r="D962" s="27"/>
      <c r="E962" s="6"/>
      <c r="F962" s="6" t="s">
        <v>142</v>
      </c>
      <c r="G962" s="8" t="s">
        <v>72</v>
      </c>
      <c r="H962" s="6"/>
      <c r="I962" s="6"/>
      <c r="J962" s="6"/>
      <c r="K962" s="6"/>
      <c r="L962" s="8"/>
    </row>
    <row r="963" spans="4:12" ht="14.1" customHeight="1" x14ac:dyDescent="0.3">
      <c r="D963" s="27"/>
      <c r="E963" s="80">
        <f>'Sauen + verworfen Basis'!C321</f>
        <v>0</v>
      </c>
      <c r="F963" s="31">
        <f>'Sauen + verworfen Basis'!D321*'Sauen + verworfen Basis'!B321</f>
        <v>0</v>
      </c>
      <c r="G963" s="18">
        <f>'Sauen + verworfen Basis'!B321</f>
        <v>0</v>
      </c>
      <c r="H963" s="6"/>
      <c r="I963" s="6"/>
      <c r="J963" s="6"/>
      <c r="K963" s="6"/>
      <c r="L963" s="8"/>
    </row>
    <row r="964" spans="4:12" ht="14.1" customHeight="1" x14ac:dyDescent="0.3">
      <c r="D964" s="27"/>
      <c r="E964" s="80">
        <f>'Sauen + verworfen Basis'!C322</f>
        <v>0</v>
      </c>
      <c r="F964" s="31">
        <f>'Sauen + verworfen Basis'!D322*'Sauen + verworfen Basis'!B322</f>
        <v>0</v>
      </c>
      <c r="G964" s="18">
        <f>'Sauen + verworfen Basis'!B322</f>
        <v>0</v>
      </c>
      <c r="H964" s="6"/>
      <c r="I964" s="6"/>
      <c r="J964" s="6"/>
      <c r="K964" s="6"/>
      <c r="L964" s="8"/>
    </row>
    <row r="965" spans="4:12" ht="14.1" customHeight="1" x14ac:dyDescent="0.3">
      <c r="D965" s="27"/>
      <c r="E965" s="80">
        <f>'Sauen + verworfen Basis'!C323</f>
        <v>0</v>
      </c>
      <c r="F965" s="31">
        <f>'Sauen + verworfen Basis'!D323*'Sauen + verworfen Basis'!B323</f>
        <v>0</v>
      </c>
      <c r="G965" s="18">
        <f>'Sauen + verworfen Basis'!B323</f>
        <v>0</v>
      </c>
      <c r="H965" s="6"/>
      <c r="I965" s="6"/>
      <c r="J965" s="6"/>
      <c r="K965" s="6"/>
      <c r="L965" s="8"/>
    </row>
    <row r="966" spans="4:12" ht="14.1" customHeight="1" x14ac:dyDescent="0.3">
      <c r="D966" s="27"/>
      <c r="E966" s="80">
        <f>'Sauen + verworfen Basis'!C324</f>
        <v>0</v>
      </c>
      <c r="F966" s="31">
        <f>'Sauen + verworfen Basis'!D324*'Sauen + verworfen Basis'!B324</f>
        <v>0</v>
      </c>
      <c r="G966" s="18">
        <f>'Sauen + verworfen Basis'!B324</f>
        <v>0</v>
      </c>
      <c r="H966" s="6"/>
      <c r="I966" s="6"/>
      <c r="J966" s="6"/>
      <c r="K966" s="6"/>
      <c r="L966" s="8"/>
    </row>
    <row r="967" spans="4:12" ht="14.1" customHeight="1" x14ac:dyDescent="0.3">
      <c r="D967" s="27"/>
      <c r="E967" s="80">
        <f>'Sauen + verworfen Basis'!C325</f>
        <v>0</v>
      </c>
      <c r="F967" s="31">
        <f>'Sauen + verworfen Basis'!D325*'Sauen + verworfen Basis'!B325</f>
        <v>0</v>
      </c>
      <c r="G967" s="18">
        <f>'Sauen + verworfen Basis'!B325</f>
        <v>0</v>
      </c>
      <c r="H967" s="6"/>
      <c r="I967" s="6"/>
      <c r="J967" s="6"/>
      <c r="K967" s="6"/>
      <c r="L967" s="8"/>
    </row>
    <row r="968" spans="4:12" ht="14.1" customHeight="1" x14ac:dyDescent="0.3">
      <c r="D968" s="27"/>
      <c r="E968" s="80">
        <f>'Sauen + verworfen Basis'!C326</f>
        <v>0</v>
      </c>
      <c r="F968" s="31">
        <f>'Sauen + verworfen Basis'!D326*'Sauen + verworfen Basis'!B326</f>
        <v>0</v>
      </c>
      <c r="G968" s="18">
        <f>'Sauen + verworfen Basis'!B326</f>
        <v>0</v>
      </c>
      <c r="H968" s="6"/>
      <c r="I968" s="6"/>
      <c r="J968" s="6"/>
      <c r="K968" s="6"/>
      <c r="L968" s="8"/>
    </row>
    <row r="969" spans="4:12" ht="14.1" customHeight="1" x14ac:dyDescent="0.3">
      <c r="D969" s="27"/>
      <c r="E969" s="80">
        <f>'Sauen + verworfen Basis'!C327</f>
        <v>0</v>
      </c>
      <c r="F969" s="31">
        <f>'Sauen + verworfen Basis'!D327*'Sauen + verworfen Basis'!B327</f>
        <v>0</v>
      </c>
      <c r="G969" s="18">
        <f>'Sauen + verworfen Basis'!B327</f>
        <v>0</v>
      </c>
      <c r="H969" s="6"/>
      <c r="I969" s="6"/>
      <c r="J969" s="6"/>
      <c r="K969" s="6"/>
      <c r="L969" s="8"/>
    </row>
    <row r="970" spans="4:12" ht="14.1" customHeight="1" x14ac:dyDescent="0.3">
      <c r="D970" s="27"/>
      <c r="E970" s="80">
        <f>'Sauen + verworfen Basis'!C328</f>
        <v>0</v>
      </c>
      <c r="F970" s="31">
        <f>'Sauen + verworfen Basis'!D328*'Sauen + verworfen Basis'!B328</f>
        <v>0</v>
      </c>
      <c r="G970" s="18">
        <f>'Sauen + verworfen Basis'!B328</f>
        <v>0</v>
      </c>
      <c r="H970" s="6"/>
      <c r="I970" s="6"/>
      <c r="J970" s="6"/>
      <c r="K970" s="6"/>
      <c r="L970" s="8"/>
    </row>
    <row r="971" spans="4:12" ht="14.1" customHeight="1" x14ac:dyDescent="0.3">
      <c r="D971" s="27"/>
      <c r="E971" s="80">
        <f>'Sauen + verworfen Basis'!C329</f>
        <v>0</v>
      </c>
      <c r="F971" s="31">
        <f>'Sauen + verworfen Basis'!D329*'Sauen + verworfen Basis'!B329</f>
        <v>0</v>
      </c>
      <c r="G971" s="18">
        <f>'Sauen + verworfen Basis'!B329</f>
        <v>0</v>
      </c>
      <c r="H971" s="6"/>
      <c r="I971" s="6"/>
      <c r="J971" s="6"/>
      <c r="K971" s="6"/>
      <c r="L971" s="8"/>
    </row>
    <row r="972" spans="4:12" ht="14.1" customHeight="1" x14ac:dyDescent="0.3">
      <c r="D972" s="27"/>
      <c r="E972" s="80">
        <f>'Sauen + verworfen Basis'!C330</f>
        <v>0</v>
      </c>
      <c r="F972" s="31">
        <f>'Sauen + verworfen Basis'!D330*'Sauen + verworfen Basis'!B330</f>
        <v>0</v>
      </c>
      <c r="G972" s="18">
        <f>'Sauen + verworfen Basis'!B330</f>
        <v>0</v>
      </c>
      <c r="H972" s="6"/>
      <c r="I972" s="6"/>
      <c r="J972" s="6"/>
      <c r="K972" s="6"/>
      <c r="L972" s="8"/>
    </row>
    <row r="973" spans="4:12" ht="14.1" customHeight="1" thickBot="1" x14ac:dyDescent="0.35">
      <c r="D973" s="19" t="s">
        <v>143</v>
      </c>
      <c r="E973" s="20"/>
      <c r="F973" s="32">
        <f t="shared" ref="F973:G973" si="480">ROUND(SUM(F963:F972),2)</f>
        <v>0</v>
      </c>
      <c r="G973" s="21">
        <f t="shared" si="480"/>
        <v>0</v>
      </c>
      <c r="H973" s="6"/>
      <c r="I973" s="6"/>
      <c r="J973" s="6"/>
      <c r="K973" s="6"/>
      <c r="L973" s="8"/>
    </row>
    <row r="974" spans="4:12" ht="14.1" customHeight="1" thickBot="1" x14ac:dyDescent="0.35">
      <c r="D974" s="27"/>
      <c r="E974" s="6"/>
      <c r="F974" s="6"/>
      <c r="G974" s="6"/>
      <c r="H974" s="6"/>
      <c r="I974" s="6"/>
      <c r="J974" s="6"/>
      <c r="K974" s="6"/>
      <c r="L974" s="8"/>
    </row>
    <row r="975" spans="4:12" ht="14.1" customHeight="1" x14ac:dyDescent="0.3">
      <c r="D975" s="26"/>
      <c r="E975" s="7" t="s">
        <v>133</v>
      </c>
      <c r="F975" s="7" t="s">
        <v>136</v>
      </c>
      <c r="G975" s="77"/>
      <c r="H975" s="26"/>
      <c r="I975" s="7" t="s">
        <v>144</v>
      </c>
      <c r="J975" s="7" t="s">
        <v>136</v>
      </c>
      <c r="K975" s="22" t="s">
        <v>152</v>
      </c>
      <c r="L975" s="8"/>
    </row>
    <row r="976" spans="4:12" ht="14.1" customHeight="1" x14ac:dyDescent="0.3">
      <c r="D976" s="27"/>
      <c r="E976" s="6">
        <f t="shared" ref="E976:E984" si="481">IF(E963="sauen",F963,0)</f>
        <v>0</v>
      </c>
      <c r="F976" s="6">
        <f t="shared" ref="F976:F984" si="482">IF(E963="Sauen m",F963,0)</f>
        <v>0</v>
      </c>
      <c r="G976" s="8"/>
      <c r="H976" s="27"/>
      <c r="I976" s="6">
        <f t="shared" ref="I976:I984" si="483">IF(E963="sauen",G963,0)</f>
        <v>0</v>
      </c>
      <c r="J976" s="6">
        <f t="shared" ref="J976:J984" si="484">IF(E963="sauen m",G963,0)</f>
        <v>0</v>
      </c>
      <c r="K976" s="8">
        <f t="shared" ref="K976:K984" si="485">IF(E963="Schwein verworfen",G963,0)</f>
        <v>0</v>
      </c>
      <c r="L976" s="8"/>
    </row>
    <row r="977" spans="4:12" ht="14.1" customHeight="1" x14ac:dyDescent="0.3">
      <c r="D977" s="27"/>
      <c r="E977" s="6">
        <f t="shared" si="481"/>
        <v>0</v>
      </c>
      <c r="F977" s="6">
        <f t="shared" si="482"/>
        <v>0</v>
      </c>
      <c r="G977" s="8"/>
      <c r="H977" s="27"/>
      <c r="I977" s="6">
        <f t="shared" si="483"/>
        <v>0</v>
      </c>
      <c r="J977" s="6">
        <f t="shared" si="484"/>
        <v>0</v>
      </c>
      <c r="K977" s="8">
        <f t="shared" si="485"/>
        <v>0</v>
      </c>
      <c r="L977" s="8"/>
    </row>
    <row r="978" spans="4:12" ht="14.1" customHeight="1" x14ac:dyDescent="0.3">
      <c r="D978" s="27"/>
      <c r="E978" s="6">
        <f t="shared" si="481"/>
        <v>0</v>
      </c>
      <c r="F978" s="6">
        <f t="shared" si="482"/>
        <v>0</v>
      </c>
      <c r="G978" s="8"/>
      <c r="H978" s="27"/>
      <c r="I978" s="6">
        <f t="shared" si="483"/>
        <v>0</v>
      </c>
      <c r="J978" s="6">
        <f t="shared" si="484"/>
        <v>0</v>
      </c>
      <c r="K978" s="8">
        <f t="shared" si="485"/>
        <v>0</v>
      </c>
      <c r="L978" s="8"/>
    </row>
    <row r="979" spans="4:12" ht="14.1" customHeight="1" x14ac:dyDescent="0.3">
      <c r="D979" s="27"/>
      <c r="E979" s="6">
        <f t="shared" si="481"/>
        <v>0</v>
      </c>
      <c r="F979" s="6">
        <f t="shared" si="482"/>
        <v>0</v>
      </c>
      <c r="G979" s="8"/>
      <c r="H979" s="27"/>
      <c r="I979" s="6">
        <f t="shared" si="483"/>
        <v>0</v>
      </c>
      <c r="J979" s="6">
        <f t="shared" si="484"/>
        <v>0</v>
      </c>
      <c r="K979" s="8">
        <f t="shared" si="485"/>
        <v>0</v>
      </c>
      <c r="L979" s="8"/>
    </row>
    <row r="980" spans="4:12" ht="14.1" customHeight="1" x14ac:dyDescent="0.3">
      <c r="D980" s="27"/>
      <c r="E980" s="6">
        <f t="shared" si="481"/>
        <v>0</v>
      </c>
      <c r="F980" s="6">
        <f t="shared" si="482"/>
        <v>0</v>
      </c>
      <c r="G980" s="8"/>
      <c r="H980" s="27"/>
      <c r="I980" s="6">
        <f t="shared" si="483"/>
        <v>0</v>
      </c>
      <c r="J980" s="6">
        <f t="shared" si="484"/>
        <v>0</v>
      </c>
      <c r="K980" s="8">
        <f t="shared" si="485"/>
        <v>0</v>
      </c>
      <c r="L980" s="8"/>
    </row>
    <row r="981" spans="4:12" ht="14.1" customHeight="1" x14ac:dyDescent="0.3">
      <c r="D981" s="27"/>
      <c r="E981" s="6">
        <f t="shared" si="481"/>
        <v>0</v>
      </c>
      <c r="F981" s="6">
        <f t="shared" si="482"/>
        <v>0</v>
      </c>
      <c r="G981" s="8"/>
      <c r="H981" s="27"/>
      <c r="I981" s="6">
        <f t="shared" si="483"/>
        <v>0</v>
      </c>
      <c r="J981" s="6">
        <f t="shared" si="484"/>
        <v>0</v>
      </c>
      <c r="K981" s="8">
        <f t="shared" si="485"/>
        <v>0</v>
      </c>
      <c r="L981" s="8"/>
    </row>
    <row r="982" spans="4:12" ht="14.1" customHeight="1" x14ac:dyDescent="0.3">
      <c r="D982" s="27"/>
      <c r="E982" s="6">
        <f t="shared" si="481"/>
        <v>0</v>
      </c>
      <c r="F982" s="6">
        <f t="shared" si="482"/>
        <v>0</v>
      </c>
      <c r="G982" s="8"/>
      <c r="H982" s="27"/>
      <c r="I982" s="6">
        <f t="shared" si="483"/>
        <v>0</v>
      </c>
      <c r="J982" s="6">
        <f t="shared" si="484"/>
        <v>0</v>
      </c>
      <c r="K982" s="8">
        <f t="shared" si="485"/>
        <v>0</v>
      </c>
      <c r="L982" s="8"/>
    </row>
    <row r="983" spans="4:12" ht="14.1" customHeight="1" x14ac:dyDescent="0.3">
      <c r="D983" s="27"/>
      <c r="E983" s="6">
        <f t="shared" si="481"/>
        <v>0</v>
      </c>
      <c r="F983" s="6">
        <f t="shared" si="482"/>
        <v>0</v>
      </c>
      <c r="G983" s="8"/>
      <c r="H983" s="27"/>
      <c r="I983" s="6">
        <f t="shared" si="483"/>
        <v>0</v>
      </c>
      <c r="J983" s="6">
        <f t="shared" si="484"/>
        <v>0</v>
      </c>
      <c r="K983" s="8">
        <f t="shared" si="485"/>
        <v>0</v>
      </c>
      <c r="L983" s="8"/>
    </row>
    <row r="984" spans="4:12" ht="14.1" customHeight="1" x14ac:dyDescent="0.3">
      <c r="D984" s="27"/>
      <c r="E984" s="6">
        <f t="shared" si="481"/>
        <v>0</v>
      </c>
      <c r="F984" s="6">
        <f t="shared" si="482"/>
        <v>0</v>
      </c>
      <c r="G984" s="8"/>
      <c r="H984" s="27"/>
      <c r="I984" s="6">
        <f t="shared" si="483"/>
        <v>0</v>
      </c>
      <c r="J984" s="6">
        <f t="shared" si="484"/>
        <v>0</v>
      </c>
      <c r="K984" s="8">
        <f t="shared" si="485"/>
        <v>0</v>
      </c>
      <c r="L984" s="8"/>
    </row>
    <row r="985" spans="4:12" ht="14.1" customHeight="1" x14ac:dyDescent="0.3">
      <c r="D985" s="27"/>
      <c r="E985" s="6">
        <f t="shared" ref="E985" si="486">IF(E973="sauen",F973,0)</f>
        <v>0</v>
      </c>
      <c r="F985" s="6">
        <f t="shared" ref="F985" si="487">IF(E973="Sauen m",F973,0)</f>
        <v>0</v>
      </c>
      <c r="G985" s="8"/>
      <c r="H985" s="27"/>
      <c r="I985" s="6">
        <f t="shared" ref="I985" si="488">IF(E973="sauen",G973,0)</f>
        <v>0</v>
      </c>
      <c r="J985" s="6">
        <f t="shared" ref="J985" si="489">IF(E973="sauen m",G973,0)</f>
        <v>0</v>
      </c>
      <c r="K985" s="8">
        <f t="shared" ref="K985" si="490">IF(E973="Schwein verworfen",G973,0)</f>
        <v>0</v>
      </c>
      <c r="L985" s="8"/>
    </row>
    <row r="986" spans="4:12" ht="14.1" customHeight="1" x14ac:dyDescent="0.3">
      <c r="D986" s="15" t="s">
        <v>145</v>
      </c>
      <c r="E986" s="16">
        <f t="shared" ref="E986:F986" si="491">SUM(E976:E985)</f>
        <v>0</v>
      </c>
      <c r="F986" s="16">
        <f t="shared" si="491"/>
        <v>0</v>
      </c>
      <c r="G986" s="17"/>
      <c r="H986" s="27" t="s">
        <v>146</v>
      </c>
      <c r="I986" s="6">
        <f t="shared" ref="I986:K986" si="492">SUM(I976:I985)</f>
        <v>0</v>
      </c>
      <c r="J986" s="6">
        <f t="shared" si="492"/>
        <v>0</v>
      </c>
      <c r="K986" s="8">
        <f t="shared" si="492"/>
        <v>0</v>
      </c>
      <c r="L986" s="8"/>
    </row>
    <row r="987" spans="4:12" ht="14.1" customHeight="1" thickBot="1" x14ac:dyDescent="0.35">
      <c r="D987" s="28"/>
      <c r="E987" s="9">
        <f t="shared" si="475"/>
        <v>0</v>
      </c>
      <c r="F987" s="9"/>
      <c r="G987" s="78"/>
      <c r="H987" s="28"/>
      <c r="I987" s="9">
        <f t="shared" ref="I987" si="493">SUM(I986:K986)</f>
        <v>0</v>
      </c>
      <c r="J987" s="9"/>
      <c r="K987" s="78"/>
      <c r="L987" s="8"/>
    </row>
    <row r="988" spans="4:12" ht="14.1" customHeight="1" x14ac:dyDescent="0.3">
      <c r="D988" s="27"/>
      <c r="E988" s="6"/>
      <c r="F988" s="6"/>
      <c r="G988" s="6"/>
      <c r="H988" s="6"/>
      <c r="I988" s="6"/>
      <c r="J988" s="6"/>
      <c r="K988" s="6"/>
      <c r="L988" s="8"/>
    </row>
    <row r="989" spans="4:12" ht="14.1" customHeight="1" x14ac:dyDescent="0.3">
      <c r="D989" s="27"/>
      <c r="E989" s="6"/>
      <c r="F989" s="6"/>
      <c r="G989" s="6"/>
      <c r="H989" s="6"/>
      <c r="I989" s="6"/>
      <c r="J989" s="6"/>
      <c r="K989" s="6"/>
      <c r="L989" s="8"/>
    </row>
    <row r="990" spans="4:12" ht="14.1" customHeight="1" thickBot="1" x14ac:dyDescent="0.35">
      <c r="D990" s="27"/>
      <c r="E990" s="6"/>
      <c r="F990" s="6"/>
      <c r="G990" s="6"/>
      <c r="H990" s="6"/>
      <c r="I990" s="6"/>
      <c r="J990" s="6"/>
      <c r="K990" s="6"/>
      <c r="L990" s="8"/>
    </row>
    <row r="991" spans="4:12" ht="14.1" customHeight="1" x14ac:dyDescent="0.3">
      <c r="D991" s="11" t="s">
        <v>153</v>
      </c>
      <c r="E991" s="14" t="s">
        <v>148</v>
      </c>
      <c r="F991" s="12" t="s">
        <v>149</v>
      </c>
      <c r="G991" s="6"/>
      <c r="H991" s="6"/>
      <c r="I991" s="6"/>
      <c r="J991" s="6"/>
      <c r="K991" s="6"/>
      <c r="L991" s="8"/>
    </row>
    <row r="992" spans="4:12" ht="14.1" customHeight="1" thickBot="1" x14ac:dyDescent="0.35">
      <c r="D992" s="13">
        <f t="shared" ref="D992" si="494">G973-I987</f>
        <v>0</v>
      </c>
      <c r="E992" s="10" t="e">
        <f t="shared" ref="E992" si="495">(F973-E987)/(G973-I987)</f>
        <v>#DIV/0!</v>
      </c>
      <c r="F992" s="78" t="e">
        <f t="shared" ref="F992" si="496">F973/G973</f>
        <v>#DIV/0!</v>
      </c>
      <c r="G992" s="9"/>
      <c r="H992" s="9"/>
      <c r="I992" s="9"/>
      <c r="J992" s="9"/>
      <c r="K992" s="9"/>
      <c r="L992" s="78"/>
    </row>
    <row r="993" spans="4:12" ht="14.1" customHeight="1" thickBot="1" x14ac:dyDescent="0.35">
      <c r="D993" s="33" t="s">
        <v>254</v>
      </c>
      <c r="E993" s="34"/>
      <c r="F993" s="34"/>
      <c r="G993" s="34"/>
      <c r="H993" s="34"/>
      <c r="I993" s="34"/>
      <c r="J993" s="34"/>
      <c r="K993" s="34"/>
      <c r="L993" s="35"/>
    </row>
    <row r="994" spans="4:12" ht="14.1" customHeight="1" x14ac:dyDescent="0.3">
      <c r="D994" s="27"/>
      <c r="E994" s="6"/>
      <c r="F994" s="6" t="s">
        <v>142</v>
      </c>
      <c r="G994" s="8" t="s">
        <v>72</v>
      </c>
      <c r="H994" s="6"/>
      <c r="I994" s="6"/>
      <c r="J994" s="6"/>
      <c r="K994" s="6"/>
      <c r="L994" s="8"/>
    </row>
    <row r="995" spans="4:12" ht="14.1" customHeight="1" x14ac:dyDescent="0.3">
      <c r="D995" s="27"/>
      <c r="E995" s="80">
        <f>'Sauen + verworfen Basis'!C332</f>
        <v>0</v>
      </c>
      <c r="F995" s="31">
        <f>'Sauen + verworfen Basis'!D332*'Sauen + verworfen Basis'!B332</f>
        <v>0</v>
      </c>
      <c r="G995" s="18">
        <f>'Sauen + verworfen Basis'!B332</f>
        <v>0</v>
      </c>
      <c r="H995" s="6"/>
      <c r="I995" s="6"/>
      <c r="J995" s="6"/>
      <c r="K995" s="6"/>
      <c r="L995" s="8"/>
    </row>
    <row r="996" spans="4:12" ht="14.1" customHeight="1" x14ac:dyDescent="0.3">
      <c r="D996" s="27"/>
      <c r="E996" s="80">
        <f>'Sauen + verworfen Basis'!C333</f>
        <v>0</v>
      </c>
      <c r="F996" s="31">
        <f>'Sauen + verworfen Basis'!D333*'Sauen + verworfen Basis'!B333</f>
        <v>0</v>
      </c>
      <c r="G996" s="18">
        <f>'Sauen + verworfen Basis'!B333</f>
        <v>0</v>
      </c>
      <c r="H996" s="6"/>
      <c r="I996" s="6"/>
      <c r="J996" s="6"/>
      <c r="K996" s="6"/>
      <c r="L996" s="8"/>
    </row>
    <row r="997" spans="4:12" ht="14.1" customHeight="1" x14ac:dyDescent="0.3">
      <c r="D997" s="27"/>
      <c r="E997" s="80">
        <f>'Sauen + verworfen Basis'!C334</f>
        <v>0</v>
      </c>
      <c r="F997" s="31">
        <f>'Sauen + verworfen Basis'!D334*'Sauen + verworfen Basis'!B334</f>
        <v>0</v>
      </c>
      <c r="G997" s="18">
        <f>'Sauen + verworfen Basis'!B334</f>
        <v>0</v>
      </c>
      <c r="H997" s="6"/>
      <c r="I997" s="6"/>
      <c r="J997" s="6"/>
      <c r="K997" s="6"/>
      <c r="L997" s="8"/>
    </row>
    <row r="998" spans="4:12" ht="14.1" customHeight="1" x14ac:dyDescent="0.3">
      <c r="D998" s="27"/>
      <c r="E998" s="80">
        <f>'Sauen + verworfen Basis'!C335</f>
        <v>0</v>
      </c>
      <c r="F998" s="31">
        <f>'Sauen + verworfen Basis'!D335*'Sauen + verworfen Basis'!B335</f>
        <v>0</v>
      </c>
      <c r="G998" s="18">
        <f>'Sauen + verworfen Basis'!B335</f>
        <v>0</v>
      </c>
      <c r="H998" s="6"/>
      <c r="I998" s="6"/>
      <c r="J998" s="6"/>
      <c r="K998" s="6"/>
      <c r="L998" s="8"/>
    </row>
    <row r="999" spans="4:12" ht="14.1" customHeight="1" x14ac:dyDescent="0.3">
      <c r="D999" s="27"/>
      <c r="E999" s="80">
        <f>'Sauen + verworfen Basis'!C336</f>
        <v>0</v>
      </c>
      <c r="F999" s="31">
        <f>'Sauen + verworfen Basis'!D336*'Sauen + verworfen Basis'!B336</f>
        <v>0</v>
      </c>
      <c r="G999" s="18">
        <f>'Sauen + verworfen Basis'!B336</f>
        <v>0</v>
      </c>
      <c r="H999" s="6"/>
      <c r="I999" s="6"/>
      <c r="J999" s="6"/>
      <c r="K999" s="6"/>
      <c r="L999" s="8"/>
    </row>
    <row r="1000" spans="4:12" ht="14.1" customHeight="1" x14ac:dyDescent="0.3">
      <c r="D1000" s="27"/>
      <c r="E1000" s="80">
        <f>'Sauen + verworfen Basis'!C337</f>
        <v>0</v>
      </c>
      <c r="F1000" s="31">
        <f>'Sauen + verworfen Basis'!D337*'Sauen + verworfen Basis'!B337</f>
        <v>0</v>
      </c>
      <c r="G1000" s="18">
        <f>'Sauen + verworfen Basis'!B337</f>
        <v>0</v>
      </c>
      <c r="H1000" s="6"/>
      <c r="I1000" s="6"/>
      <c r="J1000" s="6"/>
      <c r="K1000" s="6"/>
      <c r="L1000" s="8"/>
    </row>
    <row r="1001" spans="4:12" ht="14.1" customHeight="1" x14ac:dyDescent="0.3">
      <c r="D1001" s="27"/>
      <c r="E1001" s="80">
        <f>'Sauen + verworfen Basis'!C338</f>
        <v>0</v>
      </c>
      <c r="F1001" s="31">
        <f>'Sauen + verworfen Basis'!D338*'Sauen + verworfen Basis'!B338</f>
        <v>0</v>
      </c>
      <c r="G1001" s="18">
        <f>'Sauen + verworfen Basis'!B338</f>
        <v>0</v>
      </c>
      <c r="H1001" s="6"/>
      <c r="I1001" s="6"/>
      <c r="J1001" s="6"/>
      <c r="K1001" s="6"/>
      <c r="L1001" s="8"/>
    </row>
    <row r="1002" spans="4:12" ht="14.1" customHeight="1" x14ac:dyDescent="0.3">
      <c r="D1002" s="27"/>
      <c r="E1002" s="80">
        <f>'Sauen + verworfen Basis'!C339</f>
        <v>0</v>
      </c>
      <c r="F1002" s="31">
        <f>'Sauen + verworfen Basis'!D339*'Sauen + verworfen Basis'!B339</f>
        <v>0</v>
      </c>
      <c r="G1002" s="18">
        <f>'Sauen + verworfen Basis'!B339</f>
        <v>0</v>
      </c>
      <c r="H1002" s="6"/>
      <c r="I1002" s="6"/>
      <c r="J1002" s="6"/>
      <c r="K1002" s="6"/>
      <c r="L1002" s="8"/>
    </row>
    <row r="1003" spans="4:12" ht="14.1" customHeight="1" x14ac:dyDescent="0.3">
      <c r="D1003" s="27"/>
      <c r="E1003" s="80">
        <f>'Sauen + verworfen Basis'!C340</f>
        <v>0</v>
      </c>
      <c r="F1003" s="31">
        <f>'Sauen + verworfen Basis'!D340*'Sauen + verworfen Basis'!B340</f>
        <v>0</v>
      </c>
      <c r="G1003" s="18">
        <f>'Sauen + verworfen Basis'!B340</f>
        <v>0</v>
      </c>
      <c r="H1003" s="6"/>
      <c r="I1003" s="6"/>
      <c r="J1003" s="6"/>
      <c r="K1003" s="6"/>
      <c r="L1003" s="8"/>
    </row>
    <row r="1004" spans="4:12" ht="14.1" customHeight="1" x14ac:dyDescent="0.3">
      <c r="D1004" s="27"/>
      <c r="E1004" s="80">
        <f>'Sauen + verworfen Basis'!C341</f>
        <v>0</v>
      </c>
      <c r="F1004" s="31">
        <f>'Sauen + verworfen Basis'!D341*'Sauen + verworfen Basis'!B341</f>
        <v>0</v>
      </c>
      <c r="G1004" s="18">
        <f>'Sauen + verworfen Basis'!B341</f>
        <v>0</v>
      </c>
      <c r="H1004" s="6"/>
      <c r="I1004" s="6"/>
      <c r="J1004" s="6"/>
      <c r="K1004" s="6"/>
      <c r="L1004" s="8"/>
    </row>
    <row r="1005" spans="4:12" ht="14.1" customHeight="1" thickBot="1" x14ac:dyDescent="0.35">
      <c r="D1005" s="19" t="s">
        <v>143</v>
      </c>
      <c r="E1005" s="20"/>
      <c r="F1005" s="32">
        <f t="shared" ref="F1005:G1005" si="497">ROUND(SUM(F995:F1004),2)</f>
        <v>0</v>
      </c>
      <c r="G1005" s="21">
        <f t="shared" si="497"/>
        <v>0</v>
      </c>
      <c r="H1005" s="6"/>
      <c r="I1005" s="6"/>
      <c r="J1005" s="6"/>
      <c r="K1005" s="6"/>
      <c r="L1005" s="8"/>
    </row>
    <row r="1006" spans="4:12" ht="14.1" customHeight="1" thickBot="1" x14ac:dyDescent="0.35">
      <c r="D1006" s="27"/>
      <c r="E1006" s="6"/>
      <c r="F1006" s="6"/>
      <c r="G1006" s="6"/>
      <c r="H1006" s="6"/>
      <c r="I1006" s="6"/>
      <c r="J1006" s="6"/>
      <c r="K1006" s="6"/>
      <c r="L1006" s="8"/>
    </row>
    <row r="1007" spans="4:12" ht="14.1" customHeight="1" x14ac:dyDescent="0.3">
      <c r="D1007" s="26"/>
      <c r="E1007" s="7" t="s">
        <v>133</v>
      </c>
      <c r="F1007" s="7" t="s">
        <v>136</v>
      </c>
      <c r="G1007" s="77"/>
      <c r="H1007" s="26"/>
      <c r="I1007" s="7" t="s">
        <v>144</v>
      </c>
      <c r="J1007" s="7" t="s">
        <v>136</v>
      </c>
      <c r="K1007" s="22" t="s">
        <v>152</v>
      </c>
      <c r="L1007" s="8"/>
    </row>
    <row r="1008" spans="4:12" ht="14.1" customHeight="1" x14ac:dyDescent="0.3">
      <c r="D1008" s="27"/>
      <c r="E1008" s="6">
        <f t="shared" ref="E1008:E1016" si="498">IF(E995="sauen",F995,0)</f>
        <v>0</v>
      </c>
      <c r="F1008" s="6">
        <f t="shared" ref="F1008:F1016" si="499">IF(E995="Sauen m",F995,0)</f>
        <v>0</v>
      </c>
      <c r="G1008" s="8"/>
      <c r="H1008" s="27"/>
      <c r="I1008" s="6">
        <f t="shared" ref="I1008:I1016" si="500">IF(E995="sauen",G995,0)</f>
        <v>0</v>
      </c>
      <c r="J1008" s="6">
        <f t="shared" ref="J1008:J1016" si="501">IF(E995="sauen m",G995,0)</f>
        <v>0</v>
      </c>
      <c r="K1008" s="8">
        <f t="shared" ref="K1008:K1016" si="502">IF(E995="Schwein verworfen",G995,0)</f>
        <v>0</v>
      </c>
      <c r="L1008" s="8"/>
    </row>
    <row r="1009" spans="4:12" ht="14.1" customHeight="1" x14ac:dyDescent="0.3">
      <c r="D1009" s="27"/>
      <c r="E1009" s="6">
        <f t="shared" si="498"/>
        <v>0</v>
      </c>
      <c r="F1009" s="6">
        <f t="shared" si="499"/>
        <v>0</v>
      </c>
      <c r="G1009" s="8"/>
      <c r="H1009" s="27"/>
      <c r="I1009" s="6">
        <f t="shared" si="500"/>
        <v>0</v>
      </c>
      <c r="J1009" s="6">
        <f t="shared" si="501"/>
        <v>0</v>
      </c>
      <c r="K1009" s="8">
        <f t="shared" si="502"/>
        <v>0</v>
      </c>
      <c r="L1009" s="8"/>
    </row>
    <row r="1010" spans="4:12" ht="14.1" customHeight="1" x14ac:dyDescent="0.3">
      <c r="D1010" s="27"/>
      <c r="E1010" s="6">
        <f t="shared" si="498"/>
        <v>0</v>
      </c>
      <c r="F1010" s="6">
        <f t="shared" si="499"/>
        <v>0</v>
      </c>
      <c r="G1010" s="8"/>
      <c r="H1010" s="27"/>
      <c r="I1010" s="6">
        <f t="shared" si="500"/>
        <v>0</v>
      </c>
      <c r="J1010" s="6">
        <f t="shared" si="501"/>
        <v>0</v>
      </c>
      <c r="K1010" s="8">
        <f t="shared" si="502"/>
        <v>0</v>
      </c>
      <c r="L1010" s="8"/>
    </row>
    <row r="1011" spans="4:12" ht="14.1" customHeight="1" x14ac:dyDescent="0.3">
      <c r="D1011" s="27"/>
      <c r="E1011" s="6">
        <f t="shared" si="498"/>
        <v>0</v>
      </c>
      <c r="F1011" s="6">
        <f t="shared" si="499"/>
        <v>0</v>
      </c>
      <c r="G1011" s="8"/>
      <c r="H1011" s="27"/>
      <c r="I1011" s="6">
        <f t="shared" si="500"/>
        <v>0</v>
      </c>
      <c r="J1011" s="6">
        <f t="shared" si="501"/>
        <v>0</v>
      </c>
      <c r="K1011" s="8">
        <f t="shared" si="502"/>
        <v>0</v>
      </c>
      <c r="L1011" s="8"/>
    </row>
    <row r="1012" spans="4:12" ht="14.1" customHeight="1" x14ac:dyDescent="0.3">
      <c r="D1012" s="27"/>
      <c r="E1012" s="6">
        <f t="shared" si="498"/>
        <v>0</v>
      </c>
      <c r="F1012" s="6">
        <f t="shared" si="499"/>
        <v>0</v>
      </c>
      <c r="G1012" s="8"/>
      <c r="H1012" s="27"/>
      <c r="I1012" s="6">
        <f t="shared" si="500"/>
        <v>0</v>
      </c>
      <c r="J1012" s="6">
        <f t="shared" si="501"/>
        <v>0</v>
      </c>
      <c r="K1012" s="8">
        <f t="shared" si="502"/>
        <v>0</v>
      </c>
      <c r="L1012" s="8"/>
    </row>
    <row r="1013" spans="4:12" ht="14.1" customHeight="1" x14ac:dyDescent="0.3">
      <c r="D1013" s="27"/>
      <c r="E1013" s="6">
        <f t="shared" si="498"/>
        <v>0</v>
      </c>
      <c r="F1013" s="6">
        <f t="shared" si="499"/>
        <v>0</v>
      </c>
      <c r="G1013" s="8"/>
      <c r="H1013" s="27"/>
      <c r="I1013" s="6">
        <f t="shared" si="500"/>
        <v>0</v>
      </c>
      <c r="J1013" s="6">
        <f t="shared" si="501"/>
        <v>0</v>
      </c>
      <c r="K1013" s="8">
        <f t="shared" si="502"/>
        <v>0</v>
      </c>
      <c r="L1013" s="8"/>
    </row>
    <row r="1014" spans="4:12" ht="14.1" customHeight="1" x14ac:dyDescent="0.3">
      <c r="D1014" s="27"/>
      <c r="E1014" s="6">
        <f t="shared" si="498"/>
        <v>0</v>
      </c>
      <c r="F1014" s="6">
        <f t="shared" si="499"/>
        <v>0</v>
      </c>
      <c r="G1014" s="8"/>
      <c r="H1014" s="27"/>
      <c r="I1014" s="6">
        <f t="shared" si="500"/>
        <v>0</v>
      </c>
      <c r="J1014" s="6">
        <f t="shared" si="501"/>
        <v>0</v>
      </c>
      <c r="K1014" s="8">
        <f t="shared" si="502"/>
        <v>0</v>
      </c>
      <c r="L1014" s="8"/>
    </row>
    <row r="1015" spans="4:12" ht="14.1" customHeight="1" x14ac:dyDescent="0.3">
      <c r="D1015" s="27"/>
      <c r="E1015" s="6">
        <f t="shared" si="498"/>
        <v>0</v>
      </c>
      <c r="F1015" s="6">
        <f t="shared" si="499"/>
        <v>0</v>
      </c>
      <c r="G1015" s="8"/>
      <c r="H1015" s="27"/>
      <c r="I1015" s="6">
        <f t="shared" si="500"/>
        <v>0</v>
      </c>
      <c r="J1015" s="6">
        <f t="shared" si="501"/>
        <v>0</v>
      </c>
      <c r="K1015" s="8">
        <f t="shared" si="502"/>
        <v>0</v>
      </c>
      <c r="L1015" s="8"/>
    </row>
    <row r="1016" spans="4:12" ht="14.1" customHeight="1" x14ac:dyDescent="0.3">
      <c r="D1016" s="27"/>
      <c r="E1016" s="6">
        <f t="shared" si="498"/>
        <v>0</v>
      </c>
      <c r="F1016" s="6">
        <f t="shared" si="499"/>
        <v>0</v>
      </c>
      <c r="G1016" s="8"/>
      <c r="H1016" s="27"/>
      <c r="I1016" s="6">
        <f t="shared" si="500"/>
        <v>0</v>
      </c>
      <c r="J1016" s="6">
        <f t="shared" si="501"/>
        <v>0</v>
      </c>
      <c r="K1016" s="8">
        <f t="shared" si="502"/>
        <v>0</v>
      </c>
      <c r="L1016" s="8"/>
    </row>
    <row r="1017" spans="4:12" ht="14.1" customHeight="1" x14ac:dyDescent="0.3">
      <c r="D1017" s="27"/>
      <c r="E1017" s="6">
        <f t="shared" ref="E1017" si="503">IF(E1005="sauen",F1005,0)</f>
        <v>0</v>
      </c>
      <c r="F1017" s="6">
        <f t="shared" ref="F1017" si="504">IF(E1005="Sauen m",F1005,0)</f>
        <v>0</v>
      </c>
      <c r="G1017" s="8"/>
      <c r="H1017" s="27"/>
      <c r="I1017" s="6">
        <f t="shared" ref="I1017" si="505">IF(E1005="sauen",G1005,0)</f>
        <v>0</v>
      </c>
      <c r="J1017" s="6">
        <f t="shared" ref="J1017" si="506">IF(E1005="sauen m",G1005,0)</f>
        <v>0</v>
      </c>
      <c r="K1017" s="8">
        <f t="shared" ref="K1017" si="507">IF(E1005="Schwein verworfen",G1005,0)</f>
        <v>0</v>
      </c>
      <c r="L1017" s="8"/>
    </row>
    <row r="1018" spans="4:12" ht="14.1" customHeight="1" x14ac:dyDescent="0.3">
      <c r="D1018" s="15" t="s">
        <v>145</v>
      </c>
      <c r="E1018" s="16">
        <f t="shared" ref="E1018:F1018" si="508">SUM(E1008:E1017)</f>
        <v>0</v>
      </c>
      <c r="F1018" s="16">
        <f t="shared" si="508"/>
        <v>0</v>
      </c>
      <c r="G1018" s="17"/>
      <c r="H1018" s="27" t="s">
        <v>146</v>
      </c>
      <c r="I1018" s="6">
        <f t="shared" ref="I1018:K1018" si="509">SUM(I1008:I1017)</f>
        <v>0</v>
      </c>
      <c r="J1018" s="6">
        <f t="shared" si="509"/>
        <v>0</v>
      </c>
      <c r="K1018" s="8">
        <f t="shared" si="509"/>
        <v>0</v>
      </c>
      <c r="L1018" s="8"/>
    </row>
    <row r="1019" spans="4:12" ht="14.1" customHeight="1" thickBot="1" x14ac:dyDescent="0.35">
      <c r="D1019" s="28"/>
      <c r="E1019" s="9">
        <f t="shared" ref="E1019:E1051" si="510">SUM(E1018:F1018)</f>
        <v>0</v>
      </c>
      <c r="F1019" s="9"/>
      <c r="G1019" s="78"/>
      <c r="H1019" s="28"/>
      <c r="I1019" s="9">
        <f t="shared" ref="I1019" si="511">SUM(I1018:K1018)</f>
        <v>0</v>
      </c>
      <c r="J1019" s="9"/>
      <c r="K1019" s="78"/>
      <c r="L1019" s="8"/>
    </row>
    <row r="1020" spans="4:12" ht="14.1" customHeight="1" x14ac:dyDescent="0.3">
      <c r="D1020" s="27"/>
      <c r="E1020" s="6"/>
      <c r="F1020" s="6"/>
      <c r="G1020" s="6"/>
      <c r="H1020" s="6"/>
      <c r="I1020" s="6"/>
      <c r="J1020" s="6"/>
      <c r="K1020" s="6"/>
      <c r="L1020" s="8"/>
    </row>
    <row r="1021" spans="4:12" ht="14.1" customHeight="1" x14ac:dyDescent="0.3">
      <c r="D1021" s="27"/>
      <c r="E1021" s="6"/>
      <c r="F1021" s="6"/>
      <c r="G1021" s="6"/>
      <c r="H1021" s="6"/>
      <c r="I1021" s="6"/>
      <c r="J1021" s="6"/>
      <c r="K1021" s="6"/>
      <c r="L1021" s="8"/>
    </row>
    <row r="1022" spans="4:12" ht="14.1" customHeight="1" thickBot="1" x14ac:dyDescent="0.35">
      <c r="D1022" s="27"/>
      <c r="E1022" s="6"/>
      <c r="F1022" s="6"/>
      <c r="G1022" s="6"/>
      <c r="H1022" s="6"/>
      <c r="I1022" s="6"/>
      <c r="J1022" s="6"/>
      <c r="K1022" s="6"/>
      <c r="L1022" s="8"/>
    </row>
    <row r="1023" spans="4:12" ht="14.1" customHeight="1" x14ac:dyDescent="0.3">
      <c r="D1023" s="11" t="s">
        <v>153</v>
      </c>
      <c r="E1023" s="14" t="s">
        <v>148</v>
      </c>
      <c r="F1023" s="12" t="s">
        <v>149</v>
      </c>
      <c r="G1023" s="6"/>
      <c r="H1023" s="6"/>
      <c r="I1023" s="6"/>
      <c r="J1023" s="6"/>
      <c r="K1023" s="6"/>
      <c r="L1023" s="8"/>
    </row>
    <row r="1024" spans="4:12" ht="14.1" customHeight="1" thickBot="1" x14ac:dyDescent="0.35">
      <c r="D1024" s="13">
        <f t="shared" ref="D1024" si="512">G1005-I1019</f>
        <v>0</v>
      </c>
      <c r="E1024" s="10" t="e">
        <f t="shared" ref="E1024" si="513">(F1005-E1019)/(G1005-I1019)</f>
        <v>#DIV/0!</v>
      </c>
      <c r="F1024" s="78" t="e">
        <f t="shared" ref="F1024" si="514">F1005/G1005</f>
        <v>#DIV/0!</v>
      </c>
      <c r="G1024" s="9"/>
      <c r="H1024" s="9"/>
      <c r="I1024" s="9"/>
      <c r="J1024" s="9"/>
      <c r="K1024" s="9"/>
      <c r="L1024" s="78"/>
    </row>
    <row r="1025" spans="4:12" ht="14.1" customHeight="1" thickBot="1" x14ac:dyDescent="0.35">
      <c r="D1025" s="33" t="s">
        <v>255</v>
      </c>
      <c r="E1025" s="34"/>
      <c r="F1025" s="34"/>
      <c r="G1025" s="34"/>
      <c r="H1025" s="34"/>
      <c r="I1025" s="34"/>
      <c r="J1025" s="34"/>
      <c r="K1025" s="34"/>
      <c r="L1025" s="35"/>
    </row>
    <row r="1026" spans="4:12" ht="14.1" customHeight="1" x14ac:dyDescent="0.3">
      <c r="D1026" s="27"/>
      <c r="E1026" s="6"/>
      <c r="F1026" s="6" t="s">
        <v>142</v>
      </c>
      <c r="G1026" s="8" t="s">
        <v>72</v>
      </c>
      <c r="H1026" s="6"/>
      <c r="I1026" s="6"/>
      <c r="J1026" s="6"/>
      <c r="K1026" s="6"/>
      <c r="L1026" s="8"/>
    </row>
    <row r="1027" spans="4:12" ht="14.1" customHeight="1" x14ac:dyDescent="0.3">
      <c r="D1027" s="27"/>
      <c r="E1027" s="80">
        <f>'Sauen + verworfen Basis'!C343</f>
        <v>0</v>
      </c>
      <c r="F1027" s="31">
        <f>'Sauen + verworfen Basis'!D343*'Sauen + verworfen Basis'!B343</f>
        <v>0</v>
      </c>
      <c r="G1027" s="18">
        <f>'Sauen + verworfen Basis'!B343</f>
        <v>0</v>
      </c>
      <c r="H1027" s="6"/>
      <c r="I1027" s="6"/>
      <c r="J1027" s="6"/>
      <c r="K1027" s="6"/>
      <c r="L1027" s="8"/>
    </row>
    <row r="1028" spans="4:12" ht="14.1" customHeight="1" x14ac:dyDescent="0.3">
      <c r="D1028" s="27"/>
      <c r="E1028" s="80">
        <f>'Sauen + verworfen Basis'!C344</f>
        <v>0</v>
      </c>
      <c r="F1028" s="31">
        <f>'Sauen + verworfen Basis'!D344*'Sauen + verworfen Basis'!B344</f>
        <v>0</v>
      </c>
      <c r="G1028" s="18">
        <f>'Sauen + verworfen Basis'!B344</f>
        <v>0</v>
      </c>
      <c r="H1028" s="6"/>
      <c r="I1028" s="6"/>
      <c r="J1028" s="6"/>
      <c r="K1028" s="6"/>
      <c r="L1028" s="8"/>
    </row>
    <row r="1029" spans="4:12" ht="14.1" customHeight="1" x14ac:dyDescent="0.3">
      <c r="D1029" s="27"/>
      <c r="E1029" s="80">
        <f>'Sauen + verworfen Basis'!C345</f>
        <v>0</v>
      </c>
      <c r="F1029" s="31">
        <f>'Sauen + verworfen Basis'!D345*'Sauen + verworfen Basis'!B345</f>
        <v>0</v>
      </c>
      <c r="G1029" s="18">
        <f>'Sauen + verworfen Basis'!B345</f>
        <v>0</v>
      </c>
      <c r="H1029" s="6"/>
      <c r="I1029" s="6"/>
      <c r="J1029" s="6"/>
      <c r="K1029" s="6"/>
      <c r="L1029" s="8"/>
    </row>
    <row r="1030" spans="4:12" ht="14.1" customHeight="1" x14ac:dyDescent="0.3">
      <c r="D1030" s="27"/>
      <c r="E1030" s="80">
        <f>'Sauen + verworfen Basis'!C346</f>
        <v>0</v>
      </c>
      <c r="F1030" s="31">
        <f>'Sauen + verworfen Basis'!D346*'Sauen + verworfen Basis'!B346</f>
        <v>0</v>
      </c>
      <c r="G1030" s="18">
        <f>'Sauen + verworfen Basis'!B346</f>
        <v>0</v>
      </c>
      <c r="H1030" s="6"/>
      <c r="I1030" s="6"/>
      <c r="J1030" s="6"/>
      <c r="K1030" s="6"/>
      <c r="L1030" s="8"/>
    </row>
    <row r="1031" spans="4:12" ht="14.1" customHeight="1" x14ac:dyDescent="0.3">
      <c r="D1031" s="27"/>
      <c r="E1031" s="80">
        <f>'Sauen + verworfen Basis'!C347</f>
        <v>0</v>
      </c>
      <c r="F1031" s="31">
        <f>'Sauen + verworfen Basis'!D347*'Sauen + verworfen Basis'!B347</f>
        <v>0</v>
      </c>
      <c r="G1031" s="18">
        <f>'Sauen + verworfen Basis'!B347</f>
        <v>0</v>
      </c>
      <c r="H1031" s="6"/>
      <c r="I1031" s="6"/>
      <c r="J1031" s="6"/>
      <c r="K1031" s="6"/>
      <c r="L1031" s="8"/>
    </row>
    <row r="1032" spans="4:12" ht="14.1" customHeight="1" x14ac:dyDescent="0.3">
      <c r="D1032" s="27"/>
      <c r="E1032" s="80">
        <f>'Sauen + verworfen Basis'!C348</f>
        <v>0</v>
      </c>
      <c r="F1032" s="31">
        <f>'Sauen + verworfen Basis'!D348*'Sauen + verworfen Basis'!B348</f>
        <v>0</v>
      </c>
      <c r="G1032" s="18">
        <f>'Sauen + verworfen Basis'!B348</f>
        <v>0</v>
      </c>
      <c r="H1032" s="6"/>
      <c r="I1032" s="6"/>
      <c r="J1032" s="6"/>
      <c r="K1032" s="6"/>
      <c r="L1032" s="8"/>
    </row>
    <row r="1033" spans="4:12" ht="14.1" customHeight="1" x14ac:dyDescent="0.3">
      <c r="D1033" s="27"/>
      <c r="E1033" s="80">
        <f>'Sauen + verworfen Basis'!C349</f>
        <v>0</v>
      </c>
      <c r="F1033" s="31">
        <f>'Sauen + verworfen Basis'!D349*'Sauen + verworfen Basis'!B349</f>
        <v>0</v>
      </c>
      <c r="G1033" s="18">
        <f>'Sauen + verworfen Basis'!B349</f>
        <v>0</v>
      </c>
      <c r="H1033" s="6"/>
      <c r="I1033" s="6"/>
      <c r="J1033" s="6"/>
      <c r="K1033" s="6"/>
      <c r="L1033" s="8"/>
    </row>
    <row r="1034" spans="4:12" ht="14.1" customHeight="1" x14ac:dyDescent="0.3">
      <c r="D1034" s="27"/>
      <c r="E1034" s="80">
        <f>'Sauen + verworfen Basis'!C350</f>
        <v>0</v>
      </c>
      <c r="F1034" s="31">
        <f>'Sauen + verworfen Basis'!D350*'Sauen + verworfen Basis'!B350</f>
        <v>0</v>
      </c>
      <c r="G1034" s="18">
        <f>'Sauen + verworfen Basis'!B350</f>
        <v>0</v>
      </c>
      <c r="H1034" s="6"/>
      <c r="I1034" s="6"/>
      <c r="J1034" s="6"/>
      <c r="K1034" s="6"/>
      <c r="L1034" s="8"/>
    </row>
    <row r="1035" spans="4:12" ht="14.1" customHeight="1" x14ac:dyDescent="0.3">
      <c r="D1035" s="27"/>
      <c r="E1035" s="80">
        <f>'Sauen + verworfen Basis'!C351</f>
        <v>0</v>
      </c>
      <c r="F1035" s="31">
        <f>'Sauen + verworfen Basis'!D351*'Sauen + verworfen Basis'!B351</f>
        <v>0</v>
      </c>
      <c r="G1035" s="18">
        <f>'Sauen + verworfen Basis'!B351</f>
        <v>0</v>
      </c>
      <c r="H1035" s="6"/>
      <c r="I1035" s="6"/>
      <c r="J1035" s="6"/>
      <c r="K1035" s="6"/>
      <c r="L1035" s="8"/>
    </row>
    <row r="1036" spans="4:12" ht="14.1" customHeight="1" x14ac:dyDescent="0.3">
      <c r="D1036" s="27"/>
      <c r="E1036" s="80">
        <f>'Sauen + verworfen Basis'!C352</f>
        <v>0</v>
      </c>
      <c r="F1036" s="31">
        <f>'Sauen + verworfen Basis'!D352*'Sauen + verworfen Basis'!B352</f>
        <v>0</v>
      </c>
      <c r="G1036" s="18">
        <f>'Sauen + verworfen Basis'!B352</f>
        <v>0</v>
      </c>
      <c r="H1036" s="6"/>
      <c r="I1036" s="6"/>
      <c r="J1036" s="6"/>
      <c r="K1036" s="6"/>
      <c r="L1036" s="8"/>
    </row>
    <row r="1037" spans="4:12" ht="14.1" customHeight="1" thickBot="1" x14ac:dyDescent="0.35">
      <c r="D1037" s="19" t="s">
        <v>143</v>
      </c>
      <c r="E1037" s="20"/>
      <c r="F1037" s="32">
        <f t="shared" ref="F1037:G1037" si="515">ROUND(SUM(F1027:F1036),2)</f>
        <v>0</v>
      </c>
      <c r="G1037" s="21">
        <f t="shared" si="515"/>
        <v>0</v>
      </c>
      <c r="H1037" s="6"/>
      <c r="I1037" s="6"/>
      <c r="J1037" s="6"/>
      <c r="K1037" s="6"/>
      <c r="L1037" s="8"/>
    </row>
    <row r="1038" spans="4:12" ht="14.1" customHeight="1" thickBot="1" x14ac:dyDescent="0.35">
      <c r="D1038" s="27"/>
      <c r="E1038" s="6"/>
      <c r="F1038" s="6"/>
      <c r="G1038" s="6"/>
      <c r="H1038" s="6"/>
      <c r="I1038" s="6"/>
      <c r="J1038" s="6"/>
      <c r="K1038" s="6"/>
      <c r="L1038" s="8"/>
    </row>
    <row r="1039" spans="4:12" ht="14.1" customHeight="1" x14ac:dyDescent="0.3">
      <c r="D1039" s="26"/>
      <c r="E1039" s="7" t="s">
        <v>133</v>
      </c>
      <c r="F1039" s="7" t="s">
        <v>136</v>
      </c>
      <c r="G1039" s="77"/>
      <c r="H1039" s="26"/>
      <c r="I1039" s="7" t="s">
        <v>144</v>
      </c>
      <c r="J1039" s="7" t="s">
        <v>136</v>
      </c>
      <c r="K1039" s="22" t="s">
        <v>152</v>
      </c>
      <c r="L1039" s="8"/>
    </row>
    <row r="1040" spans="4:12" ht="14.1" customHeight="1" x14ac:dyDescent="0.3">
      <c r="D1040" s="27"/>
      <c r="E1040" s="6">
        <f t="shared" ref="E1040:E1048" si="516">IF(E1027="sauen",F1027,0)</f>
        <v>0</v>
      </c>
      <c r="F1040" s="6">
        <f t="shared" ref="F1040:F1048" si="517">IF(E1027="Sauen m",F1027,0)</f>
        <v>0</v>
      </c>
      <c r="G1040" s="8"/>
      <c r="H1040" s="27"/>
      <c r="I1040" s="6">
        <f t="shared" ref="I1040:I1048" si="518">IF(E1027="sauen",G1027,0)</f>
        <v>0</v>
      </c>
      <c r="J1040" s="6">
        <f t="shared" ref="J1040:J1048" si="519">IF(E1027="sauen m",G1027,0)</f>
        <v>0</v>
      </c>
      <c r="K1040" s="8">
        <f t="shared" ref="K1040:K1048" si="520">IF(E1027="Schwein verworfen",G1027,0)</f>
        <v>0</v>
      </c>
      <c r="L1040" s="8"/>
    </row>
    <row r="1041" spans="4:12" ht="14.1" customHeight="1" x14ac:dyDescent="0.3">
      <c r="D1041" s="27"/>
      <c r="E1041" s="6">
        <f t="shared" si="516"/>
        <v>0</v>
      </c>
      <c r="F1041" s="6">
        <f t="shared" si="517"/>
        <v>0</v>
      </c>
      <c r="G1041" s="8"/>
      <c r="H1041" s="27"/>
      <c r="I1041" s="6">
        <f t="shared" si="518"/>
        <v>0</v>
      </c>
      <c r="J1041" s="6">
        <f t="shared" si="519"/>
        <v>0</v>
      </c>
      <c r="K1041" s="8">
        <f t="shared" si="520"/>
        <v>0</v>
      </c>
      <c r="L1041" s="8"/>
    </row>
    <row r="1042" spans="4:12" ht="14.1" customHeight="1" x14ac:dyDescent="0.3">
      <c r="D1042" s="27"/>
      <c r="E1042" s="6">
        <f t="shared" si="516"/>
        <v>0</v>
      </c>
      <c r="F1042" s="6">
        <f t="shared" si="517"/>
        <v>0</v>
      </c>
      <c r="G1042" s="8"/>
      <c r="H1042" s="27"/>
      <c r="I1042" s="6">
        <f t="shared" si="518"/>
        <v>0</v>
      </c>
      <c r="J1042" s="6">
        <f t="shared" si="519"/>
        <v>0</v>
      </c>
      <c r="K1042" s="8">
        <f t="shared" si="520"/>
        <v>0</v>
      </c>
      <c r="L1042" s="8"/>
    </row>
    <row r="1043" spans="4:12" ht="14.1" customHeight="1" x14ac:dyDescent="0.3">
      <c r="D1043" s="27"/>
      <c r="E1043" s="6">
        <f t="shared" si="516"/>
        <v>0</v>
      </c>
      <c r="F1043" s="6">
        <f t="shared" si="517"/>
        <v>0</v>
      </c>
      <c r="G1043" s="8"/>
      <c r="H1043" s="27"/>
      <c r="I1043" s="6">
        <f t="shared" si="518"/>
        <v>0</v>
      </c>
      <c r="J1043" s="6">
        <f t="shared" si="519"/>
        <v>0</v>
      </c>
      <c r="K1043" s="8">
        <f t="shared" si="520"/>
        <v>0</v>
      </c>
      <c r="L1043" s="8"/>
    </row>
    <row r="1044" spans="4:12" ht="14.1" customHeight="1" x14ac:dyDescent="0.3">
      <c r="D1044" s="27"/>
      <c r="E1044" s="6">
        <f t="shared" si="516"/>
        <v>0</v>
      </c>
      <c r="F1044" s="6">
        <f t="shared" si="517"/>
        <v>0</v>
      </c>
      <c r="G1044" s="8"/>
      <c r="H1044" s="27"/>
      <c r="I1044" s="6">
        <f t="shared" si="518"/>
        <v>0</v>
      </c>
      <c r="J1044" s="6">
        <f t="shared" si="519"/>
        <v>0</v>
      </c>
      <c r="K1044" s="8">
        <f t="shared" si="520"/>
        <v>0</v>
      </c>
      <c r="L1044" s="8"/>
    </row>
    <row r="1045" spans="4:12" ht="14.1" customHeight="1" x14ac:dyDescent="0.3">
      <c r="D1045" s="27"/>
      <c r="E1045" s="6">
        <f t="shared" si="516"/>
        <v>0</v>
      </c>
      <c r="F1045" s="6">
        <f t="shared" si="517"/>
        <v>0</v>
      </c>
      <c r="G1045" s="8"/>
      <c r="H1045" s="27"/>
      <c r="I1045" s="6">
        <f t="shared" si="518"/>
        <v>0</v>
      </c>
      <c r="J1045" s="6">
        <f t="shared" si="519"/>
        <v>0</v>
      </c>
      <c r="K1045" s="8">
        <f t="shared" si="520"/>
        <v>0</v>
      </c>
      <c r="L1045" s="8"/>
    </row>
    <row r="1046" spans="4:12" ht="14.1" customHeight="1" x14ac:dyDescent="0.3">
      <c r="D1046" s="27"/>
      <c r="E1046" s="6">
        <f t="shared" si="516"/>
        <v>0</v>
      </c>
      <c r="F1046" s="6">
        <f t="shared" si="517"/>
        <v>0</v>
      </c>
      <c r="G1046" s="8"/>
      <c r="H1046" s="27"/>
      <c r="I1046" s="6">
        <f t="shared" si="518"/>
        <v>0</v>
      </c>
      <c r="J1046" s="6">
        <f t="shared" si="519"/>
        <v>0</v>
      </c>
      <c r="K1046" s="8">
        <f t="shared" si="520"/>
        <v>0</v>
      </c>
      <c r="L1046" s="8"/>
    </row>
    <row r="1047" spans="4:12" ht="14.1" customHeight="1" x14ac:dyDescent="0.3">
      <c r="D1047" s="27"/>
      <c r="E1047" s="6">
        <f t="shared" si="516"/>
        <v>0</v>
      </c>
      <c r="F1047" s="6">
        <f t="shared" si="517"/>
        <v>0</v>
      </c>
      <c r="G1047" s="8"/>
      <c r="H1047" s="27"/>
      <c r="I1047" s="6">
        <f t="shared" si="518"/>
        <v>0</v>
      </c>
      <c r="J1047" s="6">
        <f t="shared" si="519"/>
        <v>0</v>
      </c>
      <c r="K1047" s="8">
        <f t="shared" si="520"/>
        <v>0</v>
      </c>
      <c r="L1047" s="8"/>
    </row>
    <row r="1048" spans="4:12" ht="14.1" customHeight="1" x14ac:dyDescent="0.3">
      <c r="D1048" s="27"/>
      <c r="E1048" s="6">
        <f t="shared" si="516"/>
        <v>0</v>
      </c>
      <c r="F1048" s="6">
        <f t="shared" si="517"/>
        <v>0</v>
      </c>
      <c r="G1048" s="8"/>
      <c r="H1048" s="27"/>
      <c r="I1048" s="6">
        <f t="shared" si="518"/>
        <v>0</v>
      </c>
      <c r="J1048" s="6">
        <f t="shared" si="519"/>
        <v>0</v>
      </c>
      <c r="K1048" s="8">
        <f t="shared" si="520"/>
        <v>0</v>
      </c>
      <c r="L1048" s="8"/>
    </row>
    <row r="1049" spans="4:12" ht="14.1" customHeight="1" x14ac:dyDescent="0.3">
      <c r="D1049" s="27"/>
      <c r="E1049" s="6">
        <f t="shared" ref="E1049" si="521">IF(E1037="sauen",F1037,0)</f>
        <v>0</v>
      </c>
      <c r="F1049" s="6">
        <f t="shared" ref="F1049" si="522">IF(E1037="Sauen m",F1037,0)</f>
        <v>0</v>
      </c>
      <c r="G1049" s="8"/>
      <c r="H1049" s="27"/>
      <c r="I1049" s="6">
        <f t="shared" ref="I1049" si="523">IF(E1037="sauen",G1037,0)</f>
        <v>0</v>
      </c>
      <c r="J1049" s="6">
        <f t="shared" ref="J1049" si="524">IF(E1037="sauen m",G1037,0)</f>
        <v>0</v>
      </c>
      <c r="K1049" s="8">
        <f t="shared" ref="K1049" si="525">IF(E1037="Schwein verworfen",G1037,0)</f>
        <v>0</v>
      </c>
      <c r="L1049" s="8"/>
    </row>
    <row r="1050" spans="4:12" ht="14.1" customHeight="1" x14ac:dyDescent="0.3">
      <c r="D1050" s="15" t="s">
        <v>145</v>
      </c>
      <c r="E1050" s="16">
        <f t="shared" ref="E1050:F1050" si="526">SUM(E1040:E1049)</f>
        <v>0</v>
      </c>
      <c r="F1050" s="16">
        <f t="shared" si="526"/>
        <v>0</v>
      </c>
      <c r="G1050" s="17"/>
      <c r="H1050" s="27" t="s">
        <v>146</v>
      </c>
      <c r="I1050" s="6">
        <f t="shared" ref="I1050:K1050" si="527">SUM(I1040:I1049)</f>
        <v>0</v>
      </c>
      <c r="J1050" s="6">
        <f t="shared" si="527"/>
        <v>0</v>
      </c>
      <c r="K1050" s="8">
        <f t="shared" si="527"/>
        <v>0</v>
      </c>
      <c r="L1050" s="8"/>
    </row>
    <row r="1051" spans="4:12" ht="14.1" customHeight="1" thickBot="1" x14ac:dyDescent="0.35">
      <c r="D1051" s="28"/>
      <c r="E1051" s="9">
        <f t="shared" si="510"/>
        <v>0</v>
      </c>
      <c r="F1051" s="9"/>
      <c r="G1051" s="78"/>
      <c r="H1051" s="28"/>
      <c r="I1051" s="9">
        <f t="shared" ref="I1051" si="528">SUM(I1050:K1050)</f>
        <v>0</v>
      </c>
      <c r="J1051" s="9"/>
      <c r="K1051" s="78"/>
      <c r="L1051" s="8"/>
    </row>
    <row r="1052" spans="4:12" ht="14.1" customHeight="1" x14ac:dyDescent="0.3">
      <c r="D1052" s="27"/>
      <c r="E1052" s="6"/>
      <c r="F1052" s="6"/>
      <c r="G1052" s="6"/>
      <c r="H1052" s="6"/>
      <c r="I1052" s="6"/>
      <c r="J1052" s="6"/>
      <c r="K1052" s="6"/>
      <c r="L1052" s="8"/>
    </row>
    <row r="1053" spans="4:12" ht="14.1" customHeight="1" x14ac:dyDescent="0.3">
      <c r="D1053" s="27"/>
      <c r="E1053" s="6"/>
      <c r="F1053" s="6"/>
      <c r="G1053" s="6"/>
      <c r="H1053" s="6"/>
      <c r="I1053" s="6"/>
      <c r="J1053" s="6"/>
      <c r="K1053" s="6"/>
      <c r="L1053" s="8"/>
    </row>
    <row r="1054" spans="4:12" ht="14.1" customHeight="1" thickBot="1" x14ac:dyDescent="0.35">
      <c r="D1054" s="27"/>
      <c r="E1054" s="6"/>
      <c r="F1054" s="6"/>
      <c r="G1054" s="6"/>
      <c r="H1054" s="6"/>
      <c r="I1054" s="6"/>
      <c r="J1054" s="6"/>
      <c r="K1054" s="6"/>
      <c r="L1054" s="8"/>
    </row>
    <row r="1055" spans="4:12" ht="14.1" customHeight="1" x14ac:dyDescent="0.3">
      <c r="D1055" s="11" t="s">
        <v>153</v>
      </c>
      <c r="E1055" s="14" t="s">
        <v>148</v>
      </c>
      <c r="F1055" s="12" t="s">
        <v>149</v>
      </c>
      <c r="G1055" s="6"/>
      <c r="H1055" s="6"/>
      <c r="I1055" s="6"/>
      <c r="J1055" s="6"/>
      <c r="K1055" s="6"/>
      <c r="L1055" s="8"/>
    </row>
    <row r="1056" spans="4:12" ht="14.1" customHeight="1" thickBot="1" x14ac:dyDescent="0.35">
      <c r="D1056" s="13">
        <f t="shared" ref="D1056" si="529">G1037-I1051</f>
        <v>0</v>
      </c>
      <c r="E1056" s="10" t="e">
        <f t="shared" ref="E1056" si="530">(F1037-E1051)/(G1037-I1051)</f>
        <v>#DIV/0!</v>
      </c>
      <c r="F1056" s="78" t="e">
        <f t="shared" ref="F1056" si="531">F1037/G1037</f>
        <v>#DIV/0!</v>
      </c>
      <c r="G1056" s="9"/>
      <c r="H1056" s="9"/>
      <c r="I1056" s="9"/>
      <c r="J1056" s="9"/>
      <c r="K1056" s="9"/>
      <c r="L1056" s="78"/>
    </row>
    <row r="1057" spans="4:12" ht="14.1" customHeight="1" thickBot="1" x14ac:dyDescent="0.35">
      <c r="D1057" s="33" t="s">
        <v>256</v>
      </c>
      <c r="E1057" s="34"/>
      <c r="F1057" s="34"/>
      <c r="G1057" s="34"/>
      <c r="H1057" s="34"/>
      <c r="I1057" s="34"/>
      <c r="J1057" s="34"/>
      <c r="K1057" s="34"/>
      <c r="L1057" s="35"/>
    </row>
    <row r="1058" spans="4:12" ht="14.1" customHeight="1" x14ac:dyDescent="0.3">
      <c r="D1058" s="27"/>
      <c r="E1058" s="6"/>
      <c r="F1058" s="6" t="s">
        <v>142</v>
      </c>
      <c r="G1058" s="8" t="s">
        <v>72</v>
      </c>
      <c r="H1058" s="6"/>
      <c r="I1058" s="6"/>
      <c r="J1058" s="6"/>
      <c r="K1058" s="6"/>
      <c r="L1058" s="8"/>
    </row>
    <row r="1059" spans="4:12" ht="14.1" customHeight="1" x14ac:dyDescent="0.3">
      <c r="D1059" s="27"/>
      <c r="E1059" s="80">
        <f>'Sauen + verworfen Basis'!C354</f>
        <v>0</v>
      </c>
      <c r="F1059" s="31">
        <f>'Sauen + verworfen Basis'!D354*'Sauen + verworfen Basis'!B354</f>
        <v>0</v>
      </c>
      <c r="G1059" s="18">
        <f>'Sauen + verworfen Basis'!B354</f>
        <v>0</v>
      </c>
      <c r="H1059" s="6"/>
      <c r="I1059" s="6"/>
      <c r="J1059" s="6"/>
      <c r="K1059" s="6"/>
      <c r="L1059" s="8"/>
    </row>
    <row r="1060" spans="4:12" ht="14.1" customHeight="1" x14ac:dyDescent="0.3">
      <c r="D1060" s="27"/>
      <c r="E1060" s="80">
        <f>'Sauen + verworfen Basis'!C355</f>
        <v>0</v>
      </c>
      <c r="F1060" s="31">
        <f>'Sauen + verworfen Basis'!D355*'Sauen + verworfen Basis'!B355</f>
        <v>0</v>
      </c>
      <c r="G1060" s="18">
        <f>'Sauen + verworfen Basis'!B355</f>
        <v>0</v>
      </c>
      <c r="H1060" s="6"/>
      <c r="I1060" s="6"/>
      <c r="J1060" s="6"/>
      <c r="K1060" s="6"/>
      <c r="L1060" s="8"/>
    </row>
    <row r="1061" spans="4:12" ht="14.1" customHeight="1" x14ac:dyDescent="0.3">
      <c r="D1061" s="27"/>
      <c r="E1061" s="80">
        <f>'Sauen + verworfen Basis'!C356</f>
        <v>0</v>
      </c>
      <c r="F1061" s="31">
        <f>'Sauen + verworfen Basis'!D356*'Sauen + verworfen Basis'!B356</f>
        <v>0</v>
      </c>
      <c r="G1061" s="18">
        <f>'Sauen + verworfen Basis'!B356</f>
        <v>0</v>
      </c>
      <c r="H1061" s="6"/>
      <c r="I1061" s="6"/>
      <c r="J1061" s="6"/>
      <c r="K1061" s="6"/>
      <c r="L1061" s="8"/>
    </row>
    <row r="1062" spans="4:12" ht="14.1" customHeight="1" x14ac:dyDescent="0.3">
      <c r="D1062" s="27"/>
      <c r="E1062" s="80">
        <f>'Sauen + verworfen Basis'!C357</f>
        <v>0</v>
      </c>
      <c r="F1062" s="31">
        <f>'Sauen + verworfen Basis'!D357*'Sauen + verworfen Basis'!B357</f>
        <v>0</v>
      </c>
      <c r="G1062" s="18">
        <f>'Sauen + verworfen Basis'!B357</f>
        <v>0</v>
      </c>
      <c r="H1062" s="6"/>
      <c r="I1062" s="6"/>
      <c r="J1062" s="6"/>
      <c r="K1062" s="6"/>
      <c r="L1062" s="8"/>
    </row>
    <row r="1063" spans="4:12" ht="14.1" customHeight="1" x14ac:dyDescent="0.3">
      <c r="D1063" s="27"/>
      <c r="E1063" s="80">
        <f>'Sauen + verworfen Basis'!C358</f>
        <v>0</v>
      </c>
      <c r="F1063" s="31">
        <f>'Sauen + verworfen Basis'!D358*'Sauen + verworfen Basis'!B358</f>
        <v>0</v>
      </c>
      <c r="G1063" s="18">
        <f>'Sauen + verworfen Basis'!B358</f>
        <v>0</v>
      </c>
      <c r="H1063" s="6"/>
      <c r="I1063" s="6"/>
      <c r="J1063" s="6"/>
      <c r="K1063" s="6"/>
      <c r="L1063" s="8"/>
    </row>
    <row r="1064" spans="4:12" ht="14.1" customHeight="1" x14ac:dyDescent="0.3">
      <c r="D1064" s="27"/>
      <c r="E1064" s="80">
        <f>'Sauen + verworfen Basis'!C359</f>
        <v>0</v>
      </c>
      <c r="F1064" s="31">
        <f>'Sauen + verworfen Basis'!D359*'Sauen + verworfen Basis'!B359</f>
        <v>0</v>
      </c>
      <c r="G1064" s="18">
        <f>'Sauen + verworfen Basis'!B359</f>
        <v>0</v>
      </c>
      <c r="H1064" s="6"/>
      <c r="I1064" s="6"/>
      <c r="J1064" s="6"/>
      <c r="K1064" s="6"/>
      <c r="L1064" s="8"/>
    </row>
    <row r="1065" spans="4:12" ht="14.1" customHeight="1" x14ac:dyDescent="0.3">
      <c r="D1065" s="27"/>
      <c r="E1065" s="80">
        <f>'Sauen + verworfen Basis'!C360</f>
        <v>0</v>
      </c>
      <c r="F1065" s="31">
        <f>'Sauen + verworfen Basis'!D360*'Sauen + verworfen Basis'!B360</f>
        <v>0</v>
      </c>
      <c r="G1065" s="18">
        <f>'Sauen + verworfen Basis'!B360</f>
        <v>0</v>
      </c>
      <c r="H1065" s="6"/>
      <c r="I1065" s="6"/>
      <c r="J1065" s="6"/>
      <c r="K1065" s="6"/>
      <c r="L1065" s="8"/>
    </row>
    <row r="1066" spans="4:12" ht="14.1" customHeight="1" x14ac:dyDescent="0.3">
      <c r="D1066" s="27"/>
      <c r="E1066" s="80">
        <f>'Sauen + verworfen Basis'!C361</f>
        <v>0</v>
      </c>
      <c r="F1066" s="31">
        <f>'Sauen + verworfen Basis'!D361*'Sauen + verworfen Basis'!B361</f>
        <v>0</v>
      </c>
      <c r="G1066" s="18">
        <f>'Sauen + verworfen Basis'!B361</f>
        <v>0</v>
      </c>
      <c r="H1066" s="6"/>
      <c r="I1066" s="6"/>
      <c r="J1066" s="6"/>
      <c r="K1066" s="6"/>
      <c r="L1066" s="8"/>
    </row>
    <row r="1067" spans="4:12" ht="14.1" customHeight="1" x14ac:dyDescent="0.3">
      <c r="D1067" s="27"/>
      <c r="E1067" s="80">
        <f>'Sauen + verworfen Basis'!C362</f>
        <v>0</v>
      </c>
      <c r="F1067" s="31">
        <f>'Sauen + verworfen Basis'!D362*'Sauen + verworfen Basis'!B362</f>
        <v>0</v>
      </c>
      <c r="G1067" s="18">
        <f>'Sauen + verworfen Basis'!B362</f>
        <v>0</v>
      </c>
      <c r="H1067" s="6"/>
      <c r="I1067" s="6"/>
      <c r="J1067" s="6"/>
      <c r="K1067" s="6"/>
      <c r="L1067" s="8"/>
    </row>
    <row r="1068" spans="4:12" ht="14.1" customHeight="1" x14ac:dyDescent="0.3">
      <c r="D1068" s="27"/>
      <c r="E1068" s="80">
        <f>'Sauen + verworfen Basis'!C363</f>
        <v>0</v>
      </c>
      <c r="F1068" s="31">
        <f>'Sauen + verworfen Basis'!D363*'Sauen + verworfen Basis'!B363</f>
        <v>0</v>
      </c>
      <c r="G1068" s="18">
        <f>'Sauen + verworfen Basis'!B363</f>
        <v>0</v>
      </c>
      <c r="H1068" s="6"/>
      <c r="I1068" s="6"/>
      <c r="J1068" s="6"/>
      <c r="K1068" s="6"/>
      <c r="L1068" s="8"/>
    </row>
    <row r="1069" spans="4:12" ht="14.1" customHeight="1" thickBot="1" x14ac:dyDescent="0.35">
      <c r="D1069" s="19" t="s">
        <v>143</v>
      </c>
      <c r="E1069" s="20"/>
      <c r="F1069" s="32">
        <f t="shared" ref="F1069:G1069" si="532">ROUND(SUM(F1059:F1068),2)</f>
        <v>0</v>
      </c>
      <c r="G1069" s="21">
        <f t="shared" si="532"/>
        <v>0</v>
      </c>
      <c r="H1069" s="6"/>
      <c r="I1069" s="6"/>
      <c r="J1069" s="6"/>
      <c r="K1069" s="6"/>
      <c r="L1069" s="8"/>
    </row>
    <row r="1070" spans="4:12" ht="14.1" customHeight="1" thickBot="1" x14ac:dyDescent="0.35">
      <c r="D1070" s="27"/>
      <c r="E1070" s="6"/>
      <c r="F1070" s="6"/>
      <c r="G1070" s="6"/>
      <c r="H1070" s="6"/>
      <c r="I1070" s="6"/>
      <c r="J1070" s="6"/>
      <c r="K1070" s="6"/>
      <c r="L1070" s="8"/>
    </row>
    <row r="1071" spans="4:12" ht="14.1" customHeight="1" x14ac:dyDescent="0.3">
      <c r="D1071" s="26"/>
      <c r="E1071" s="7" t="s">
        <v>133</v>
      </c>
      <c r="F1071" s="7" t="s">
        <v>136</v>
      </c>
      <c r="G1071" s="77"/>
      <c r="H1071" s="26"/>
      <c r="I1071" s="7" t="s">
        <v>144</v>
      </c>
      <c r="J1071" s="7" t="s">
        <v>136</v>
      </c>
      <c r="K1071" s="22" t="s">
        <v>152</v>
      </c>
      <c r="L1071" s="8"/>
    </row>
    <row r="1072" spans="4:12" ht="14.1" customHeight="1" x14ac:dyDescent="0.3">
      <c r="D1072" s="27"/>
      <c r="E1072" s="6">
        <f t="shared" ref="E1072:E1080" si="533">IF(E1059="sauen",F1059,0)</f>
        <v>0</v>
      </c>
      <c r="F1072" s="6">
        <f t="shared" ref="F1072:F1080" si="534">IF(E1059="Sauen m",F1059,0)</f>
        <v>0</v>
      </c>
      <c r="G1072" s="8"/>
      <c r="H1072" s="27"/>
      <c r="I1072" s="6">
        <f t="shared" ref="I1072:I1080" si="535">IF(E1059="sauen",G1059,0)</f>
        <v>0</v>
      </c>
      <c r="J1072" s="6">
        <f t="shared" ref="J1072:J1080" si="536">IF(E1059="sauen m",G1059,0)</f>
        <v>0</v>
      </c>
      <c r="K1072" s="8">
        <f t="shared" ref="K1072:K1080" si="537">IF(E1059="Schwein verworfen",G1059,0)</f>
        <v>0</v>
      </c>
      <c r="L1072" s="8"/>
    </row>
    <row r="1073" spans="4:12" ht="14.1" customHeight="1" x14ac:dyDescent="0.3">
      <c r="D1073" s="27"/>
      <c r="E1073" s="6">
        <f t="shared" si="533"/>
        <v>0</v>
      </c>
      <c r="F1073" s="6">
        <f t="shared" si="534"/>
        <v>0</v>
      </c>
      <c r="G1073" s="8"/>
      <c r="H1073" s="27"/>
      <c r="I1073" s="6">
        <f t="shared" si="535"/>
        <v>0</v>
      </c>
      <c r="J1073" s="6">
        <f t="shared" si="536"/>
        <v>0</v>
      </c>
      <c r="K1073" s="8">
        <f t="shared" si="537"/>
        <v>0</v>
      </c>
      <c r="L1073" s="8"/>
    </row>
    <row r="1074" spans="4:12" ht="14.1" customHeight="1" x14ac:dyDescent="0.3">
      <c r="D1074" s="27"/>
      <c r="E1074" s="6">
        <f t="shared" si="533"/>
        <v>0</v>
      </c>
      <c r="F1074" s="6">
        <f t="shared" si="534"/>
        <v>0</v>
      </c>
      <c r="G1074" s="8"/>
      <c r="H1074" s="27"/>
      <c r="I1074" s="6">
        <f t="shared" si="535"/>
        <v>0</v>
      </c>
      <c r="J1074" s="6">
        <f t="shared" si="536"/>
        <v>0</v>
      </c>
      <c r="K1074" s="8">
        <f t="shared" si="537"/>
        <v>0</v>
      </c>
      <c r="L1074" s="8"/>
    </row>
    <row r="1075" spans="4:12" ht="14.1" customHeight="1" x14ac:dyDescent="0.3">
      <c r="D1075" s="27"/>
      <c r="E1075" s="6">
        <f t="shared" si="533"/>
        <v>0</v>
      </c>
      <c r="F1075" s="6">
        <f t="shared" si="534"/>
        <v>0</v>
      </c>
      <c r="G1075" s="8"/>
      <c r="H1075" s="27"/>
      <c r="I1075" s="6">
        <f t="shared" si="535"/>
        <v>0</v>
      </c>
      <c r="J1075" s="6">
        <f t="shared" si="536"/>
        <v>0</v>
      </c>
      <c r="K1075" s="8">
        <f t="shared" si="537"/>
        <v>0</v>
      </c>
      <c r="L1075" s="8"/>
    </row>
    <row r="1076" spans="4:12" ht="14.1" customHeight="1" x14ac:dyDescent="0.3">
      <c r="D1076" s="27"/>
      <c r="E1076" s="6">
        <f t="shared" si="533"/>
        <v>0</v>
      </c>
      <c r="F1076" s="6">
        <f t="shared" si="534"/>
        <v>0</v>
      </c>
      <c r="G1076" s="8"/>
      <c r="H1076" s="27"/>
      <c r="I1076" s="6">
        <f t="shared" si="535"/>
        <v>0</v>
      </c>
      <c r="J1076" s="6">
        <f t="shared" si="536"/>
        <v>0</v>
      </c>
      <c r="K1076" s="8">
        <f t="shared" si="537"/>
        <v>0</v>
      </c>
      <c r="L1076" s="8"/>
    </row>
    <row r="1077" spans="4:12" ht="14.1" customHeight="1" x14ac:dyDescent="0.3">
      <c r="D1077" s="27"/>
      <c r="E1077" s="6">
        <f t="shared" si="533"/>
        <v>0</v>
      </c>
      <c r="F1077" s="6">
        <f t="shared" si="534"/>
        <v>0</v>
      </c>
      <c r="G1077" s="8"/>
      <c r="H1077" s="27"/>
      <c r="I1077" s="6">
        <f t="shared" si="535"/>
        <v>0</v>
      </c>
      <c r="J1077" s="6">
        <f t="shared" si="536"/>
        <v>0</v>
      </c>
      <c r="K1077" s="8">
        <f t="shared" si="537"/>
        <v>0</v>
      </c>
      <c r="L1077" s="8"/>
    </row>
    <row r="1078" spans="4:12" ht="14.1" customHeight="1" x14ac:dyDescent="0.3">
      <c r="D1078" s="27"/>
      <c r="E1078" s="6">
        <f t="shared" si="533"/>
        <v>0</v>
      </c>
      <c r="F1078" s="6">
        <f t="shared" si="534"/>
        <v>0</v>
      </c>
      <c r="G1078" s="8"/>
      <c r="H1078" s="27"/>
      <c r="I1078" s="6">
        <f t="shared" si="535"/>
        <v>0</v>
      </c>
      <c r="J1078" s="6">
        <f t="shared" si="536"/>
        <v>0</v>
      </c>
      <c r="K1078" s="8">
        <f t="shared" si="537"/>
        <v>0</v>
      </c>
      <c r="L1078" s="8"/>
    </row>
    <row r="1079" spans="4:12" ht="14.1" customHeight="1" x14ac:dyDescent="0.3">
      <c r="D1079" s="27"/>
      <c r="E1079" s="6">
        <f t="shared" si="533"/>
        <v>0</v>
      </c>
      <c r="F1079" s="6">
        <f t="shared" si="534"/>
        <v>0</v>
      </c>
      <c r="G1079" s="8"/>
      <c r="H1079" s="27"/>
      <c r="I1079" s="6">
        <f t="shared" si="535"/>
        <v>0</v>
      </c>
      <c r="J1079" s="6">
        <f t="shared" si="536"/>
        <v>0</v>
      </c>
      <c r="K1079" s="8">
        <f t="shared" si="537"/>
        <v>0</v>
      </c>
      <c r="L1079" s="8"/>
    </row>
    <row r="1080" spans="4:12" ht="14.1" customHeight="1" x14ac:dyDescent="0.3">
      <c r="D1080" s="27"/>
      <c r="E1080" s="6">
        <f t="shared" si="533"/>
        <v>0</v>
      </c>
      <c r="F1080" s="6">
        <f t="shared" si="534"/>
        <v>0</v>
      </c>
      <c r="G1080" s="8"/>
      <c r="H1080" s="27"/>
      <c r="I1080" s="6">
        <f t="shared" si="535"/>
        <v>0</v>
      </c>
      <c r="J1080" s="6">
        <f t="shared" si="536"/>
        <v>0</v>
      </c>
      <c r="K1080" s="8">
        <f t="shared" si="537"/>
        <v>0</v>
      </c>
      <c r="L1080" s="8"/>
    </row>
    <row r="1081" spans="4:12" ht="14.1" customHeight="1" x14ac:dyDescent="0.3">
      <c r="D1081" s="27"/>
      <c r="E1081" s="6">
        <f t="shared" ref="E1081" si="538">IF(E1069="sauen",F1069,0)</f>
        <v>0</v>
      </c>
      <c r="F1081" s="6">
        <f t="shared" ref="F1081" si="539">IF(E1069="Sauen m",F1069,0)</f>
        <v>0</v>
      </c>
      <c r="G1081" s="8"/>
      <c r="H1081" s="27"/>
      <c r="I1081" s="6">
        <f t="shared" ref="I1081" si="540">IF(E1069="sauen",G1069,0)</f>
        <v>0</v>
      </c>
      <c r="J1081" s="6">
        <f t="shared" ref="J1081" si="541">IF(E1069="sauen m",G1069,0)</f>
        <v>0</v>
      </c>
      <c r="K1081" s="8">
        <f t="shared" ref="K1081" si="542">IF(E1069="Schwein verworfen",G1069,0)</f>
        <v>0</v>
      </c>
      <c r="L1081" s="8"/>
    </row>
    <row r="1082" spans="4:12" ht="14.1" customHeight="1" x14ac:dyDescent="0.3">
      <c r="D1082" s="15" t="s">
        <v>145</v>
      </c>
      <c r="E1082" s="16">
        <f t="shared" ref="E1082:F1082" si="543">SUM(E1072:E1081)</f>
        <v>0</v>
      </c>
      <c r="F1082" s="16">
        <f t="shared" si="543"/>
        <v>0</v>
      </c>
      <c r="G1082" s="17"/>
      <c r="H1082" s="27" t="s">
        <v>146</v>
      </c>
      <c r="I1082" s="6">
        <f t="shared" ref="I1082:K1082" si="544">SUM(I1072:I1081)</f>
        <v>0</v>
      </c>
      <c r="J1082" s="6">
        <f t="shared" si="544"/>
        <v>0</v>
      </c>
      <c r="K1082" s="8">
        <f t="shared" si="544"/>
        <v>0</v>
      </c>
      <c r="L1082" s="8"/>
    </row>
    <row r="1083" spans="4:12" ht="14.1" customHeight="1" thickBot="1" x14ac:dyDescent="0.35">
      <c r="D1083" s="28"/>
      <c r="E1083" s="9">
        <f t="shared" ref="E1083:E1115" si="545">SUM(E1082:F1082)</f>
        <v>0</v>
      </c>
      <c r="F1083" s="9"/>
      <c r="G1083" s="78"/>
      <c r="H1083" s="28"/>
      <c r="I1083" s="9">
        <f t="shared" ref="I1083" si="546">SUM(I1082:K1082)</f>
        <v>0</v>
      </c>
      <c r="J1083" s="9"/>
      <c r="K1083" s="78"/>
      <c r="L1083" s="8"/>
    </row>
    <row r="1084" spans="4:12" ht="14.1" customHeight="1" x14ac:dyDescent="0.3">
      <c r="D1084" s="27"/>
      <c r="E1084" s="6"/>
      <c r="F1084" s="6"/>
      <c r="G1084" s="6"/>
      <c r="H1084" s="6"/>
      <c r="I1084" s="6"/>
      <c r="J1084" s="6"/>
      <c r="K1084" s="6"/>
      <c r="L1084" s="8"/>
    </row>
    <row r="1085" spans="4:12" ht="14.1" customHeight="1" x14ac:dyDescent="0.3">
      <c r="D1085" s="27"/>
      <c r="E1085" s="6"/>
      <c r="F1085" s="6"/>
      <c r="G1085" s="6"/>
      <c r="H1085" s="6"/>
      <c r="I1085" s="6"/>
      <c r="J1085" s="6"/>
      <c r="K1085" s="6"/>
      <c r="L1085" s="8"/>
    </row>
    <row r="1086" spans="4:12" ht="14.1" customHeight="1" thickBot="1" x14ac:dyDescent="0.35">
      <c r="D1086" s="27"/>
      <c r="E1086" s="6"/>
      <c r="F1086" s="6"/>
      <c r="G1086" s="6"/>
      <c r="H1086" s="6"/>
      <c r="I1086" s="6"/>
      <c r="J1086" s="6"/>
      <c r="K1086" s="6"/>
      <c r="L1086" s="8"/>
    </row>
    <row r="1087" spans="4:12" ht="14.1" customHeight="1" x14ac:dyDescent="0.3">
      <c r="D1087" s="11" t="s">
        <v>153</v>
      </c>
      <c r="E1087" s="14" t="s">
        <v>148</v>
      </c>
      <c r="F1087" s="12" t="s">
        <v>149</v>
      </c>
      <c r="G1087" s="6"/>
      <c r="H1087" s="6"/>
      <c r="I1087" s="6"/>
      <c r="J1087" s="6"/>
      <c r="K1087" s="6"/>
      <c r="L1087" s="8"/>
    </row>
    <row r="1088" spans="4:12" ht="14.1" customHeight="1" thickBot="1" x14ac:dyDescent="0.35">
      <c r="D1088" s="13">
        <f t="shared" ref="D1088" si="547">G1069-I1083</f>
        <v>0</v>
      </c>
      <c r="E1088" s="10" t="e">
        <f t="shared" ref="E1088" si="548">(F1069-E1083)/(G1069-I1083)</f>
        <v>#DIV/0!</v>
      </c>
      <c r="F1088" s="78" t="e">
        <f t="shared" ref="F1088" si="549">F1069/G1069</f>
        <v>#DIV/0!</v>
      </c>
      <c r="G1088" s="9"/>
      <c r="H1088" s="9"/>
      <c r="I1088" s="9"/>
      <c r="J1088" s="9"/>
      <c r="K1088" s="9"/>
      <c r="L1088" s="78"/>
    </row>
    <row r="1089" spans="4:12" ht="14.1" customHeight="1" thickBot="1" x14ac:dyDescent="0.35">
      <c r="D1089" s="33" t="s">
        <v>257</v>
      </c>
      <c r="E1089" s="34"/>
      <c r="F1089" s="34"/>
      <c r="G1089" s="34"/>
      <c r="H1089" s="34"/>
      <c r="I1089" s="34"/>
      <c r="J1089" s="34"/>
      <c r="K1089" s="34"/>
      <c r="L1089" s="35"/>
    </row>
    <row r="1090" spans="4:12" ht="14.1" customHeight="1" x14ac:dyDescent="0.3">
      <c r="D1090" s="27"/>
      <c r="E1090" s="6"/>
      <c r="F1090" s="6" t="s">
        <v>142</v>
      </c>
      <c r="G1090" s="8" t="s">
        <v>72</v>
      </c>
      <c r="H1090" s="6"/>
      <c r="I1090" s="6"/>
      <c r="J1090" s="6"/>
      <c r="K1090" s="6"/>
      <c r="L1090" s="8"/>
    </row>
    <row r="1091" spans="4:12" ht="14.1" customHeight="1" x14ac:dyDescent="0.3">
      <c r="D1091" s="27"/>
      <c r="E1091" s="80">
        <f>'Sauen + verworfen Basis'!C365</f>
        <v>0</v>
      </c>
      <c r="F1091" s="31">
        <f>'Sauen + verworfen Basis'!D365*'Sauen + verworfen Basis'!B365</f>
        <v>0</v>
      </c>
      <c r="G1091" s="18">
        <f>'Sauen + verworfen Basis'!B365</f>
        <v>0</v>
      </c>
      <c r="H1091" s="6"/>
      <c r="I1091" s="6"/>
      <c r="J1091" s="6"/>
      <c r="K1091" s="6"/>
      <c r="L1091" s="8"/>
    </row>
    <row r="1092" spans="4:12" ht="14.1" customHeight="1" x14ac:dyDescent="0.3">
      <c r="D1092" s="27"/>
      <c r="E1092" s="80">
        <f>'Sauen + verworfen Basis'!C366</f>
        <v>0</v>
      </c>
      <c r="F1092" s="31">
        <f>'Sauen + verworfen Basis'!D366*'Sauen + verworfen Basis'!B366</f>
        <v>0</v>
      </c>
      <c r="G1092" s="18">
        <f>'Sauen + verworfen Basis'!B366</f>
        <v>0</v>
      </c>
      <c r="H1092" s="6"/>
      <c r="I1092" s="6"/>
      <c r="J1092" s="6"/>
      <c r="K1092" s="6"/>
      <c r="L1092" s="8"/>
    </row>
    <row r="1093" spans="4:12" ht="14.1" customHeight="1" x14ac:dyDescent="0.3">
      <c r="D1093" s="27"/>
      <c r="E1093" s="80">
        <f>'Sauen + verworfen Basis'!C367</f>
        <v>0</v>
      </c>
      <c r="F1093" s="31">
        <f>'Sauen + verworfen Basis'!D367*'Sauen + verworfen Basis'!B367</f>
        <v>0</v>
      </c>
      <c r="G1093" s="18">
        <f>'Sauen + verworfen Basis'!B367</f>
        <v>0</v>
      </c>
      <c r="H1093" s="6"/>
      <c r="I1093" s="6"/>
      <c r="J1093" s="6"/>
      <c r="K1093" s="6"/>
      <c r="L1093" s="8"/>
    </row>
    <row r="1094" spans="4:12" ht="14.1" customHeight="1" x14ac:dyDescent="0.3">
      <c r="D1094" s="27"/>
      <c r="E1094" s="80">
        <f>'Sauen + verworfen Basis'!C368</f>
        <v>0</v>
      </c>
      <c r="F1094" s="31">
        <f>'Sauen + verworfen Basis'!D368*'Sauen + verworfen Basis'!B368</f>
        <v>0</v>
      </c>
      <c r="G1094" s="18">
        <f>'Sauen + verworfen Basis'!B368</f>
        <v>0</v>
      </c>
      <c r="H1094" s="6"/>
      <c r="I1094" s="6"/>
      <c r="J1094" s="6"/>
      <c r="K1094" s="6"/>
      <c r="L1094" s="8"/>
    </row>
    <row r="1095" spans="4:12" ht="14.1" customHeight="1" x14ac:dyDescent="0.3">
      <c r="D1095" s="27"/>
      <c r="E1095" s="80">
        <f>'Sauen + verworfen Basis'!C369</f>
        <v>0</v>
      </c>
      <c r="F1095" s="31">
        <f>'Sauen + verworfen Basis'!D369*'Sauen + verworfen Basis'!B369</f>
        <v>0</v>
      </c>
      <c r="G1095" s="18">
        <f>'Sauen + verworfen Basis'!B369</f>
        <v>0</v>
      </c>
      <c r="H1095" s="6"/>
      <c r="I1095" s="6"/>
      <c r="J1095" s="6"/>
      <c r="K1095" s="6"/>
      <c r="L1095" s="8"/>
    </row>
    <row r="1096" spans="4:12" ht="14.1" customHeight="1" x14ac:dyDescent="0.3">
      <c r="D1096" s="27"/>
      <c r="E1096" s="80">
        <f>'Sauen + verworfen Basis'!C370</f>
        <v>0</v>
      </c>
      <c r="F1096" s="31">
        <f>'Sauen + verworfen Basis'!D370*'Sauen + verworfen Basis'!B370</f>
        <v>0</v>
      </c>
      <c r="G1096" s="18">
        <f>'Sauen + verworfen Basis'!B370</f>
        <v>0</v>
      </c>
      <c r="H1096" s="6"/>
      <c r="I1096" s="6"/>
      <c r="J1096" s="6"/>
      <c r="K1096" s="6"/>
      <c r="L1096" s="8"/>
    </row>
    <row r="1097" spans="4:12" ht="14.1" customHeight="1" x14ac:dyDescent="0.3">
      <c r="D1097" s="27"/>
      <c r="E1097" s="80">
        <f>'Sauen + verworfen Basis'!C371</f>
        <v>0</v>
      </c>
      <c r="F1097" s="31">
        <f>'Sauen + verworfen Basis'!D371*'Sauen + verworfen Basis'!B371</f>
        <v>0</v>
      </c>
      <c r="G1097" s="18">
        <f>'Sauen + verworfen Basis'!B371</f>
        <v>0</v>
      </c>
      <c r="H1097" s="6"/>
      <c r="I1097" s="6"/>
      <c r="J1097" s="6"/>
      <c r="K1097" s="6"/>
      <c r="L1097" s="8"/>
    </row>
    <row r="1098" spans="4:12" ht="14.1" customHeight="1" x14ac:dyDescent="0.3">
      <c r="D1098" s="27"/>
      <c r="E1098" s="80">
        <f>'Sauen + verworfen Basis'!C372</f>
        <v>0</v>
      </c>
      <c r="F1098" s="31">
        <f>'Sauen + verworfen Basis'!D372*'Sauen + verworfen Basis'!B372</f>
        <v>0</v>
      </c>
      <c r="G1098" s="18">
        <f>'Sauen + verworfen Basis'!B372</f>
        <v>0</v>
      </c>
      <c r="H1098" s="6"/>
      <c r="I1098" s="6"/>
      <c r="J1098" s="6"/>
      <c r="K1098" s="6"/>
      <c r="L1098" s="8"/>
    </row>
    <row r="1099" spans="4:12" ht="14.1" customHeight="1" x14ac:dyDescent="0.3">
      <c r="D1099" s="27"/>
      <c r="E1099" s="80">
        <f>'Sauen + verworfen Basis'!C373</f>
        <v>0</v>
      </c>
      <c r="F1099" s="31">
        <f>'Sauen + verworfen Basis'!D373*'Sauen + verworfen Basis'!B373</f>
        <v>0</v>
      </c>
      <c r="G1099" s="18">
        <f>'Sauen + verworfen Basis'!B373</f>
        <v>0</v>
      </c>
      <c r="H1099" s="6"/>
      <c r="I1099" s="6"/>
      <c r="J1099" s="6"/>
      <c r="K1099" s="6"/>
      <c r="L1099" s="8"/>
    </row>
    <row r="1100" spans="4:12" ht="14.1" customHeight="1" x14ac:dyDescent="0.3">
      <c r="D1100" s="27"/>
      <c r="E1100" s="80">
        <f>'Sauen + verworfen Basis'!C374</f>
        <v>0</v>
      </c>
      <c r="F1100" s="31">
        <f>'Sauen + verworfen Basis'!D374*'Sauen + verworfen Basis'!B374</f>
        <v>0</v>
      </c>
      <c r="G1100" s="18">
        <f>'Sauen + verworfen Basis'!B374</f>
        <v>0</v>
      </c>
      <c r="H1100" s="6"/>
      <c r="I1100" s="6"/>
      <c r="J1100" s="6"/>
      <c r="K1100" s="6"/>
      <c r="L1100" s="8"/>
    </row>
    <row r="1101" spans="4:12" ht="14.1" customHeight="1" thickBot="1" x14ac:dyDescent="0.35">
      <c r="D1101" s="19" t="s">
        <v>143</v>
      </c>
      <c r="E1101" s="20"/>
      <c r="F1101" s="32">
        <f t="shared" ref="F1101:G1101" si="550">ROUND(SUM(F1091:F1100),2)</f>
        <v>0</v>
      </c>
      <c r="G1101" s="21">
        <f t="shared" si="550"/>
        <v>0</v>
      </c>
      <c r="H1101" s="6"/>
      <c r="I1101" s="6"/>
      <c r="J1101" s="6"/>
      <c r="K1101" s="6"/>
      <c r="L1101" s="8"/>
    </row>
    <row r="1102" spans="4:12" ht="14.1" customHeight="1" thickBot="1" x14ac:dyDescent="0.35">
      <c r="D1102" s="27"/>
      <c r="E1102" s="6"/>
      <c r="F1102" s="6"/>
      <c r="G1102" s="6"/>
      <c r="H1102" s="6"/>
      <c r="I1102" s="6"/>
      <c r="J1102" s="6"/>
      <c r="K1102" s="6"/>
      <c r="L1102" s="8"/>
    </row>
    <row r="1103" spans="4:12" ht="14.1" customHeight="1" x14ac:dyDescent="0.3">
      <c r="D1103" s="26"/>
      <c r="E1103" s="7" t="s">
        <v>133</v>
      </c>
      <c r="F1103" s="7" t="s">
        <v>136</v>
      </c>
      <c r="G1103" s="77"/>
      <c r="H1103" s="26"/>
      <c r="I1103" s="7" t="s">
        <v>144</v>
      </c>
      <c r="J1103" s="7" t="s">
        <v>136</v>
      </c>
      <c r="K1103" s="22" t="s">
        <v>152</v>
      </c>
      <c r="L1103" s="8"/>
    </row>
    <row r="1104" spans="4:12" ht="14.1" customHeight="1" x14ac:dyDescent="0.3">
      <c r="D1104" s="27"/>
      <c r="E1104" s="6">
        <f t="shared" ref="E1104:E1112" si="551">IF(E1091="sauen",F1091,0)</f>
        <v>0</v>
      </c>
      <c r="F1104" s="6">
        <f t="shared" ref="F1104:F1112" si="552">IF(E1091="Sauen m",F1091,0)</f>
        <v>0</v>
      </c>
      <c r="G1104" s="8"/>
      <c r="H1104" s="27"/>
      <c r="I1104" s="6">
        <f t="shared" ref="I1104:I1112" si="553">IF(E1091="sauen",G1091,0)</f>
        <v>0</v>
      </c>
      <c r="J1104" s="6">
        <f t="shared" ref="J1104:J1112" si="554">IF(E1091="sauen m",G1091,0)</f>
        <v>0</v>
      </c>
      <c r="K1104" s="8">
        <f t="shared" ref="K1104:K1112" si="555">IF(E1091="Schwein verworfen",G1091,0)</f>
        <v>0</v>
      </c>
      <c r="L1104" s="8"/>
    </row>
    <row r="1105" spans="4:12" ht="14.1" customHeight="1" x14ac:dyDescent="0.3">
      <c r="D1105" s="27"/>
      <c r="E1105" s="6">
        <f t="shared" si="551"/>
        <v>0</v>
      </c>
      <c r="F1105" s="6">
        <f t="shared" si="552"/>
        <v>0</v>
      </c>
      <c r="G1105" s="8"/>
      <c r="H1105" s="27"/>
      <c r="I1105" s="6">
        <f t="shared" si="553"/>
        <v>0</v>
      </c>
      <c r="J1105" s="6">
        <f t="shared" si="554"/>
        <v>0</v>
      </c>
      <c r="K1105" s="8">
        <f t="shared" si="555"/>
        <v>0</v>
      </c>
      <c r="L1105" s="8"/>
    </row>
    <row r="1106" spans="4:12" ht="14.1" customHeight="1" x14ac:dyDescent="0.3">
      <c r="D1106" s="27"/>
      <c r="E1106" s="6">
        <f t="shared" si="551"/>
        <v>0</v>
      </c>
      <c r="F1106" s="6">
        <f t="shared" si="552"/>
        <v>0</v>
      </c>
      <c r="G1106" s="8"/>
      <c r="H1106" s="27"/>
      <c r="I1106" s="6">
        <f t="shared" si="553"/>
        <v>0</v>
      </c>
      <c r="J1106" s="6">
        <f t="shared" si="554"/>
        <v>0</v>
      </c>
      <c r="K1106" s="8">
        <f t="shared" si="555"/>
        <v>0</v>
      </c>
      <c r="L1106" s="8"/>
    </row>
    <row r="1107" spans="4:12" ht="14.1" customHeight="1" x14ac:dyDescent="0.3">
      <c r="D1107" s="27"/>
      <c r="E1107" s="6">
        <f t="shared" si="551"/>
        <v>0</v>
      </c>
      <c r="F1107" s="6">
        <f t="shared" si="552"/>
        <v>0</v>
      </c>
      <c r="G1107" s="8"/>
      <c r="H1107" s="27"/>
      <c r="I1107" s="6">
        <f t="shared" si="553"/>
        <v>0</v>
      </c>
      <c r="J1107" s="6">
        <f t="shared" si="554"/>
        <v>0</v>
      </c>
      <c r="K1107" s="8">
        <f t="shared" si="555"/>
        <v>0</v>
      </c>
      <c r="L1107" s="8"/>
    </row>
    <row r="1108" spans="4:12" ht="14.1" customHeight="1" x14ac:dyDescent="0.3">
      <c r="D1108" s="27"/>
      <c r="E1108" s="6">
        <f t="shared" si="551"/>
        <v>0</v>
      </c>
      <c r="F1108" s="6">
        <f t="shared" si="552"/>
        <v>0</v>
      </c>
      <c r="G1108" s="8"/>
      <c r="H1108" s="27"/>
      <c r="I1108" s="6">
        <f t="shared" si="553"/>
        <v>0</v>
      </c>
      <c r="J1108" s="6">
        <f t="shared" si="554"/>
        <v>0</v>
      </c>
      <c r="K1108" s="8">
        <f t="shared" si="555"/>
        <v>0</v>
      </c>
      <c r="L1108" s="8"/>
    </row>
    <row r="1109" spans="4:12" ht="14.1" customHeight="1" x14ac:dyDescent="0.3">
      <c r="D1109" s="27"/>
      <c r="E1109" s="6">
        <f t="shared" si="551"/>
        <v>0</v>
      </c>
      <c r="F1109" s="6">
        <f t="shared" si="552"/>
        <v>0</v>
      </c>
      <c r="G1109" s="8"/>
      <c r="H1109" s="27"/>
      <c r="I1109" s="6">
        <f t="shared" si="553"/>
        <v>0</v>
      </c>
      <c r="J1109" s="6">
        <f t="shared" si="554"/>
        <v>0</v>
      </c>
      <c r="K1109" s="8">
        <f t="shared" si="555"/>
        <v>0</v>
      </c>
      <c r="L1109" s="8"/>
    </row>
    <row r="1110" spans="4:12" ht="14.1" customHeight="1" x14ac:dyDescent="0.3">
      <c r="D1110" s="27"/>
      <c r="E1110" s="6">
        <f t="shared" si="551"/>
        <v>0</v>
      </c>
      <c r="F1110" s="6">
        <f t="shared" si="552"/>
        <v>0</v>
      </c>
      <c r="G1110" s="8"/>
      <c r="H1110" s="27"/>
      <c r="I1110" s="6">
        <f t="shared" si="553"/>
        <v>0</v>
      </c>
      <c r="J1110" s="6">
        <f t="shared" si="554"/>
        <v>0</v>
      </c>
      <c r="K1110" s="8">
        <f t="shared" si="555"/>
        <v>0</v>
      </c>
      <c r="L1110" s="8"/>
    </row>
    <row r="1111" spans="4:12" ht="14.1" customHeight="1" x14ac:dyDescent="0.3">
      <c r="D1111" s="27"/>
      <c r="E1111" s="6">
        <f t="shared" si="551"/>
        <v>0</v>
      </c>
      <c r="F1111" s="6">
        <f t="shared" si="552"/>
        <v>0</v>
      </c>
      <c r="G1111" s="8"/>
      <c r="H1111" s="27"/>
      <c r="I1111" s="6">
        <f t="shared" si="553"/>
        <v>0</v>
      </c>
      <c r="J1111" s="6">
        <f t="shared" si="554"/>
        <v>0</v>
      </c>
      <c r="K1111" s="8">
        <f t="shared" si="555"/>
        <v>0</v>
      </c>
      <c r="L1111" s="8"/>
    </row>
    <row r="1112" spans="4:12" ht="14.1" customHeight="1" x14ac:dyDescent="0.3">
      <c r="D1112" s="27"/>
      <c r="E1112" s="6">
        <f t="shared" si="551"/>
        <v>0</v>
      </c>
      <c r="F1112" s="6">
        <f t="shared" si="552"/>
        <v>0</v>
      </c>
      <c r="G1112" s="8"/>
      <c r="H1112" s="27"/>
      <c r="I1112" s="6">
        <f t="shared" si="553"/>
        <v>0</v>
      </c>
      <c r="J1112" s="6">
        <f t="shared" si="554"/>
        <v>0</v>
      </c>
      <c r="K1112" s="8">
        <f t="shared" si="555"/>
        <v>0</v>
      </c>
      <c r="L1112" s="8"/>
    </row>
    <row r="1113" spans="4:12" ht="14.1" customHeight="1" x14ac:dyDescent="0.3">
      <c r="D1113" s="27"/>
      <c r="E1113" s="6">
        <f t="shared" ref="E1113" si="556">IF(E1101="sauen",F1101,0)</f>
        <v>0</v>
      </c>
      <c r="F1113" s="6">
        <f t="shared" ref="F1113" si="557">IF(E1101="Sauen m",F1101,0)</f>
        <v>0</v>
      </c>
      <c r="G1113" s="8"/>
      <c r="H1113" s="27"/>
      <c r="I1113" s="6">
        <f t="shared" ref="I1113" si="558">IF(E1101="sauen",G1101,0)</f>
        <v>0</v>
      </c>
      <c r="J1113" s="6">
        <f t="shared" ref="J1113" si="559">IF(E1101="sauen m",G1101,0)</f>
        <v>0</v>
      </c>
      <c r="K1113" s="8">
        <f t="shared" ref="K1113" si="560">IF(E1101="Schwein verworfen",G1101,0)</f>
        <v>0</v>
      </c>
      <c r="L1113" s="8"/>
    </row>
    <row r="1114" spans="4:12" ht="14.1" customHeight="1" x14ac:dyDescent="0.3">
      <c r="D1114" s="15" t="s">
        <v>145</v>
      </c>
      <c r="E1114" s="16">
        <f t="shared" ref="E1114:F1114" si="561">SUM(E1104:E1113)</f>
        <v>0</v>
      </c>
      <c r="F1114" s="16">
        <f t="shared" si="561"/>
        <v>0</v>
      </c>
      <c r="G1114" s="17"/>
      <c r="H1114" s="27" t="s">
        <v>146</v>
      </c>
      <c r="I1114" s="6">
        <f t="shared" ref="I1114:K1114" si="562">SUM(I1104:I1113)</f>
        <v>0</v>
      </c>
      <c r="J1114" s="6">
        <f t="shared" si="562"/>
        <v>0</v>
      </c>
      <c r="K1114" s="8">
        <f t="shared" si="562"/>
        <v>0</v>
      </c>
      <c r="L1114" s="8"/>
    </row>
    <row r="1115" spans="4:12" ht="14.1" customHeight="1" thickBot="1" x14ac:dyDescent="0.35">
      <c r="D1115" s="28"/>
      <c r="E1115" s="9">
        <f t="shared" si="545"/>
        <v>0</v>
      </c>
      <c r="F1115" s="9"/>
      <c r="G1115" s="78"/>
      <c r="H1115" s="28"/>
      <c r="I1115" s="9">
        <f t="shared" ref="I1115" si="563">SUM(I1114:K1114)</f>
        <v>0</v>
      </c>
      <c r="J1115" s="9"/>
      <c r="K1115" s="78"/>
      <c r="L1115" s="8"/>
    </row>
    <row r="1116" spans="4:12" ht="14.1" customHeight="1" x14ac:dyDescent="0.3">
      <c r="D1116" s="27"/>
      <c r="E1116" s="6"/>
      <c r="F1116" s="6"/>
      <c r="G1116" s="6"/>
      <c r="H1116" s="6"/>
      <c r="I1116" s="6"/>
      <c r="J1116" s="6"/>
      <c r="K1116" s="6"/>
      <c r="L1116" s="8"/>
    </row>
    <row r="1117" spans="4:12" ht="14.1" customHeight="1" x14ac:dyDescent="0.3">
      <c r="D1117" s="27"/>
      <c r="E1117" s="6"/>
      <c r="F1117" s="6"/>
      <c r="G1117" s="6"/>
      <c r="H1117" s="6"/>
      <c r="I1117" s="6"/>
      <c r="J1117" s="6"/>
      <c r="K1117" s="6"/>
      <c r="L1117" s="8"/>
    </row>
    <row r="1118" spans="4:12" ht="14.1" customHeight="1" thickBot="1" x14ac:dyDescent="0.35">
      <c r="D1118" s="27"/>
      <c r="E1118" s="6"/>
      <c r="F1118" s="6"/>
      <c r="G1118" s="6"/>
      <c r="H1118" s="6"/>
      <c r="I1118" s="6"/>
      <c r="J1118" s="6"/>
      <c r="K1118" s="6"/>
      <c r="L1118" s="8"/>
    </row>
    <row r="1119" spans="4:12" ht="14.1" customHeight="1" x14ac:dyDescent="0.3">
      <c r="D1119" s="11" t="s">
        <v>153</v>
      </c>
      <c r="E1119" s="14" t="s">
        <v>148</v>
      </c>
      <c r="F1119" s="12" t="s">
        <v>149</v>
      </c>
      <c r="G1119" s="6"/>
      <c r="H1119" s="6"/>
      <c r="I1119" s="6"/>
      <c r="J1119" s="6"/>
      <c r="K1119" s="6"/>
      <c r="L1119" s="8"/>
    </row>
    <row r="1120" spans="4:12" ht="14.1" customHeight="1" thickBot="1" x14ac:dyDescent="0.35">
      <c r="D1120" s="13">
        <f t="shared" ref="D1120" si="564">G1101-I1115</f>
        <v>0</v>
      </c>
      <c r="E1120" s="10" t="e">
        <f t="shared" ref="E1120" si="565">(F1101-E1115)/(G1101-I1115)</f>
        <v>#DIV/0!</v>
      </c>
      <c r="F1120" s="78" t="e">
        <f t="shared" ref="F1120" si="566">F1101/G1101</f>
        <v>#DIV/0!</v>
      </c>
      <c r="G1120" s="9"/>
      <c r="H1120" s="9"/>
      <c r="I1120" s="9"/>
      <c r="J1120" s="9"/>
      <c r="K1120" s="9"/>
      <c r="L1120" s="78"/>
    </row>
    <row r="1121" spans="4:12" ht="14.1" customHeight="1" thickBot="1" x14ac:dyDescent="0.35">
      <c r="D1121" s="33" t="s">
        <v>258</v>
      </c>
      <c r="E1121" s="34"/>
      <c r="F1121" s="34"/>
      <c r="G1121" s="34"/>
      <c r="H1121" s="34"/>
      <c r="I1121" s="34"/>
      <c r="J1121" s="34"/>
      <c r="K1121" s="34"/>
      <c r="L1121" s="35"/>
    </row>
    <row r="1122" spans="4:12" ht="14.1" customHeight="1" x14ac:dyDescent="0.3">
      <c r="D1122" s="27"/>
      <c r="E1122" s="6"/>
      <c r="F1122" s="6" t="s">
        <v>142</v>
      </c>
      <c r="G1122" s="8" t="s">
        <v>72</v>
      </c>
      <c r="H1122" s="6"/>
      <c r="I1122" s="6"/>
      <c r="J1122" s="6"/>
      <c r="K1122" s="6"/>
      <c r="L1122" s="8"/>
    </row>
    <row r="1123" spans="4:12" ht="14.1" customHeight="1" x14ac:dyDescent="0.3">
      <c r="D1123" s="27"/>
      <c r="E1123" s="80">
        <f>'Sauen + verworfen Basis'!C376</f>
        <v>0</v>
      </c>
      <c r="F1123" s="31">
        <f>'Sauen + verworfen Basis'!D376*'Sauen + verworfen Basis'!B376</f>
        <v>0</v>
      </c>
      <c r="G1123" s="18">
        <f>'Sauen + verworfen Basis'!B376</f>
        <v>0</v>
      </c>
      <c r="H1123" s="6"/>
      <c r="I1123" s="6"/>
      <c r="J1123" s="6"/>
      <c r="K1123" s="6"/>
      <c r="L1123" s="8"/>
    </row>
    <row r="1124" spans="4:12" ht="14.1" customHeight="1" x14ac:dyDescent="0.3">
      <c r="D1124" s="27"/>
      <c r="E1124" s="80">
        <f>'Sauen + verworfen Basis'!C377</f>
        <v>0</v>
      </c>
      <c r="F1124" s="31">
        <f>'Sauen + verworfen Basis'!D377*'Sauen + verworfen Basis'!B377</f>
        <v>0</v>
      </c>
      <c r="G1124" s="18">
        <f>'Sauen + verworfen Basis'!B377</f>
        <v>0</v>
      </c>
      <c r="H1124" s="6"/>
      <c r="I1124" s="6"/>
      <c r="J1124" s="6"/>
      <c r="K1124" s="6"/>
      <c r="L1124" s="8"/>
    </row>
    <row r="1125" spans="4:12" ht="14.1" customHeight="1" x14ac:dyDescent="0.3">
      <c r="D1125" s="27"/>
      <c r="E1125" s="80">
        <f>'Sauen + verworfen Basis'!C378</f>
        <v>0</v>
      </c>
      <c r="F1125" s="31">
        <f>'Sauen + verworfen Basis'!D378*'Sauen + verworfen Basis'!B378</f>
        <v>0</v>
      </c>
      <c r="G1125" s="18">
        <f>'Sauen + verworfen Basis'!B378</f>
        <v>0</v>
      </c>
      <c r="H1125" s="6"/>
      <c r="I1125" s="6"/>
      <c r="J1125" s="6"/>
      <c r="K1125" s="6"/>
      <c r="L1125" s="8"/>
    </row>
    <row r="1126" spans="4:12" ht="14.1" customHeight="1" x14ac:dyDescent="0.3">
      <c r="D1126" s="27"/>
      <c r="E1126" s="80">
        <f>'Sauen + verworfen Basis'!C379</f>
        <v>0</v>
      </c>
      <c r="F1126" s="31">
        <f>'Sauen + verworfen Basis'!D379*'Sauen + verworfen Basis'!B379</f>
        <v>0</v>
      </c>
      <c r="G1126" s="18">
        <f>'Sauen + verworfen Basis'!B379</f>
        <v>0</v>
      </c>
      <c r="H1126" s="6"/>
      <c r="I1126" s="6"/>
      <c r="J1126" s="6"/>
      <c r="K1126" s="6"/>
      <c r="L1126" s="8"/>
    </row>
    <row r="1127" spans="4:12" ht="14.1" customHeight="1" x14ac:dyDescent="0.3">
      <c r="D1127" s="27"/>
      <c r="E1127" s="80">
        <f>'Sauen + verworfen Basis'!C380</f>
        <v>0</v>
      </c>
      <c r="F1127" s="31">
        <f>'Sauen + verworfen Basis'!D380*'Sauen + verworfen Basis'!B380</f>
        <v>0</v>
      </c>
      <c r="G1127" s="18">
        <f>'Sauen + verworfen Basis'!B380</f>
        <v>0</v>
      </c>
      <c r="H1127" s="6"/>
      <c r="I1127" s="6"/>
      <c r="J1127" s="6"/>
      <c r="K1127" s="6"/>
      <c r="L1127" s="8"/>
    </row>
    <row r="1128" spans="4:12" ht="14.1" customHeight="1" x14ac:dyDescent="0.3">
      <c r="D1128" s="27"/>
      <c r="E1128" s="80">
        <f>'Sauen + verworfen Basis'!C381</f>
        <v>0</v>
      </c>
      <c r="F1128" s="31">
        <f>'Sauen + verworfen Basis'!D381*'Sauen + verworfen Basis'!B381</f>
        <v>0</v>
      </c>
      <c r="G1128" s="18">
        <f>'Sauen + verworfen Basis'!B381</f>
        <v>0</v>
      </c>
      <c r="H1128" s="6"/>
      <c r="I1128" s="6"/>
      <c r="J1128" s="6"/>
      <c r="K1128" s="6"/>
      <c r="L1128" s="8"/>
    </row>
    <row r="1129" spans="4:12" ht="14.1" customHeight="1" x14ac:dyDescent="0.3">
      <c r="D1129" s="27"/>
      <c r="E1129" s="80">
        <f>'Sauen + verworfen Basis'!C382</f>
        <v>0</v>
      </c>
      <c r="F1129" s="31">
        <f>'Sauen + verworfen Basis'!D382*'Sauen + verworfen Basis'!B382</f>
        <v>0</v>
      </c>
      <c r="G1129" s="18">
        <f>'Sauen + verworfen Basis'!B382</f>
        <v>0</v>
      </c>
      <c r="H1129" s="6"/>
      <c r="I1129" s="6"/>
      <c r="J1129" s="6"/>
      <c r="K1129" s="6"/>
      <c r="L1129" s="8"/>
    </row>
    <row r="1130" spans="4:12" ht="14.1" customHeight="1" x14ac:dyDescent="0.3">
      <c r="D1130" s="27"/>
      <c r="E1130" s="80">
        <f>'Sauen + verworfen Basis'!C383</f>
        <v>0</v>
      </c>
      <c r="F1130" s="31">
        <f>'Sauen + verworfen Basis'!D383*'Sauen + verworfen Basis'!B383</f>
        <v>0</v>
      </c>
      <c r="G1130" s="18">
        <f>'Sauen + verworfen Basis'!B383</f>
        <v>0</v>
      </c>
      <c r="H1130" s="6"/>
      <c r="I1130" s="6"/>
      <c r="J1130" s="6"/>
      <c r="K1130" s="6"/>
      <c r="L1130" s="8"/>
    </row>
    <row r="1131" spans="4:12" ht="14.1" customHeight="1" x14ac:dyDescent="0.3">
      <c r="D1131" s="27"/>
      <c r="E1131" s="80">
        <f>'Sauen + verworfen Basis'!C384</f>
        <v>0</v>
      </c>
      <c r="F1131" s="31">
        <f>'Sauen + verworfen Basis'!D384*'Sauen + verworfen Basis'!B384</f>
        <v>0</v>
      </c>
      <c r="G1131" s="18">
        <f>'Sauen + verworfen Basis'!B384</f>
        <v>0</v>
      </c>
      <c r="H1131" s="6"/>
      <c r="I1131" s="6"/>
      <c r="J1131" s="6"/>
      <c r="K1131" s="6"/>
      <c r="L1131" s="8"/>
    </row>
    <row r="1132" spans="4:12" ht="14.1" customHeight="1" x14ac:dyDescent="0.3">
      <c r="D1132" s="27"/>
      <c r="E1132" s="80">
        <f>'Sauen + verworfen Basis'!C385</f>
        <v>0</v>
      </c>
      <c r="F1132" s="31">
        <f>'Sauen + verworfen Basis'!D385*'Sauen + verworfen Basis'!B385</f>
        <v>0</v>
      </c>
      <c r="G1132" s="18">
        <f>'Sauen + verworfen Basis'!B385</f>
        <v>0</v>
      </c>
      <c r="H1132" s="6"/>
      <c r="I1132" s="6"/>
      <c r="J1132" s="6"/>
      <c r="K1132" s="6"/>
      <c r="L1132" s="8"/>
    </row>
    <row r="1133" spans="4:12" ht="14.1" customHeight="1" thickBot="1" x14ac:dyDescent="0.35">
      <c r="D1133" s="19" t="s">
        <v>143</v>
      </c>
      <c r="E1133" s="20"/>
      <c r="F1133" s="32">
        <f t="shared" ref="F1133:G1133" si="567">ROUND(SUM(F1123:F1132),2)</f>
        <v>0</v>
      </c>
      <c r="G1133" s="21">
        <f t="shared" si="567"/>
        <v>0</v>
      </c>
      <c r="H1133" s="6"/>
      <c r="I1133" s="6"/>
      <c r="J1133" s="6"/>
      <c r="K1133" s="6"/>
      <c r="L1133" s="8"/>
    </row>
    <row r="1134" spans="4:12" ht="14.1" customHeight="1" thickBot="1" x14ac:dyDescent="0.35">
      <c r="D1134" s="27"/>
      <c r="E1134" s="6"/>
      <c r="F1134" s="6"/>
      <c r="G1134" s="6"/>
      <c r="H1134" s="6"/>
      <c r="I1134" s="6"/>
      <c r="J1134" s="6"/>
      <c r="K1134" s="6"/>
      <c r="L1134" s="8"/>
    </row>
    <row r="1135" spans="4:12" ht="14.1" customHeight="1" x14ac:dyDescent="0.3">
      <c r="D1135" s="26"/>
      <c r="E1135" s="7" t="s">
        <v>133</v>
      </c>
      <c r="F1135" s="7" t="s">
        <v>136</v>
      </c>
      <c r="G1135" s="77"/>
      <c r="H1135" s="26"/>
      <c r="I1135" s="7" t="s">
        <v>144</v>
      </c>
      <c r="J1135" s="7" t="s">
        <v>136</v>
      </c>
      <c r="K1135" s="22" t="s">
        <v>152</v>
      </c>
      <c r="L1135" s="8"/>
    </row>
    <row r="1136" spans="4:12" ht="14.1" customHeight="1" x14ac:dyDescent="0.3">
      <c r="D1136" s="27"/>
      <c r="E1136" s="6">
        <f t="shared" ref="E1136:E1144" si="568">IF(E1123="sauen",F1123,0)</f>
        <v>0</v>
      </c>
      <c r="F1136" s="6">
        <f t="shared" ref="F1136:F1144" si="569">IF(E1123="Sauen m",F1123,0)</f>
        <v>0</v>
      </c>
      <c r="G1136" s="8"/>
      <c r="H1136" s="27"/>
      <c r="I1136" s="6">
        <f t="shared" ref="I1136:I1144" si="570">IF(E1123="sauen",G1123,0)</f>
        <v>0</v>
      </c>
      <c r="J1136" s="6">
        <f t="shared" ref="J1136:J1144" si="571">IF(E1123="sauen m",G1123,0)</f>
        <v>0</v>
      </c>
      <c r="K1136" s="8">
        <f t="shared" ref="K1136:K1144" si="572">IF(E1123="Schwein verworfen",G1123,0)</f>
        <v>0</v>
      </c>
      <c r="L1136" s="8"/>
    </row>
    <row r="1137" spans="4:12" ht="14.1" customHeight="1" x14ac:dyDescent="0.3">
      <c r="D1137" s="27"/>
      <c r="E1137" s="6">
        <f t="shared" si="568"/>
        <v>0</v>
      </c>
      <c r="F1137" s="6">
        <f t="shared" si="569"/>
        <v>0</v>
      </c>
      <c r="G1137" s="8"/>
      <c r="H1137" s="27"/>
      <c r="I1137" s="6">
        <f t="shared" si="570"/>
        <v>0</v>
      </c>
      <c r="J1137" s="6">
        <f t="shared" si="571"/>
        <v>0</v>
      </c>
      <c r="K1137" s="8">
        <f t="shared" si="572"/>
        <v>0</v>
      </c>
      <c r="L1137" s="8"/>
    </row>
    <row r="1138" spans="4:12" ht="14.1" customHeight="1" x14ac:dyDescent="0.3">
      <c r="D1138" s="27"/>
      <c r="E1138" s="6">
        <f t="shared" si="568"/>
        <v>0</v>
      </c>
      <c r="F1138" s="6">
        <f t="shared" si="569"/>
        <v>0</v>
      </c>
      <c r="G1138" s="8"/>
      <c r="H1138" s="27"/>
      <c r="I1138" s="6">
        <f t="shared" si="570"/>
        <v>0</v>
      </c>
      <c r="J1138" s="6">
        <f t="shared" si="571"/>
        <v>0</v>
      </c>
      <c r="K1138" s="8">
        <f t="shared" si="572"/>
        <v>0</v>
      </c>
      <c r="L1138" s="8"/>
    </row>
    <row r="1139" spans="4:12" ht="14.1" customHeight="1" x14ac:dyDescent="0.3">
      <c r="D1139" s="27"/>
      <c r="E1139" s="6">
        <f t="shared" si="568"/>
        <v>0</v>
      </c>
      <c r="F1139" s="6">
        <f t="shared" si="569"/>
        <v>0</v>
      </c>
      <c r="G1139" s="8"/>
      <c r="H1139" s="27"/>
      <c r="I1139" s="6">
        <f t="shared" si="570"/>
        <v>0</v>
      </c>
      <c r="J1139" s="6">
        <f t="shared" si="571"/>
        <v>0</v>
      </c>
      <c r="K1139" s="8">
        <f t="shared" si="572"/>
        <v>0</v>
      </c>
      <c r="L1139" s="8"/>
    </row>
    <row r="1140" spans="4:12" ht="14.1" customHeight="1" x14ac:dyDescent="0.3">
      <c r="D1140" s="27"/>
      <c r="E1140" s="6">
        <f t="shared" si="568"/>
        <v>0</v>
      </c>
      <c r="F1140" s="6">
        <f t="shared" si="569"/>
        <v>0</v>
      </c>
      <c r="G1140" s="8"/>
      <c r="H1140" s="27"/>
      <c r="I1140" s="6">
        <f t="shared" si="570"/>
        <v>0</v>
      </c>
      <c r="J1140" s="6">
        <f t="shared" si="571"/>
        <v>0</v>
      </c>
      <c r="K1140" s="8">
        <f t="shared" si="572"/>
        <v>0</v>
      </c>
      <c r="L1140" s="8"/>
    </row>
    <row r="1141" spans="4:12" ht="14.1" customHeight="1" x14ac:dyDescent="0.3">
      <c r="D1141" s="27"/>
      <c r="E1141" s="6">
        <f t="shared" si="568"/>
        <v>0</v>
      </c>
      <c r="F1141" s="6">
        <f t="shared" si="569"/>
        <v>0</v>
      </c>
      <c r="G1141" s="8"/>
      <c r="H1141" s="27"/>
      <c r="I1141" s="6">
        <f t="shared" si="570"/>
        <v>0</v>
      </c>
      <c r="J1141" s="6">
        <f t="shared" si="571"/>
        <v>0</v>
      </c>
      <c r="K1141" s="8">
        <f t="shared" si="572"/>
        <v>0</v>
      </c>
      <c r="L1141" s="8"/>
    </row>
    <row r="1142" spans="4:12" ht="14.1" customHeight="1" x14ac:dyDescent="0.3">
      <c r="D1142" s="27"/>
      <c r="E1142" s="6">
        <f t="shared" si="568"/>
        <v>0</v>
      </c>
      <c r="F1142" s="6">
        <f t="shared" si="569"/>
        <v>0</v>
      </c>
      <c r="G1142" s="8"/>
      <c r="H1142" s="27"/>
      <c r="I1142" s="6">
        <f t="shared" si="570"/>
        <v>0</v>
      </c>
      <c r="J1142" s="6">
        <f t="shared" si="571"/>
        <v>0</v>
      </c>
      <c r="K1142" s="8">
        <f t="shared" si="572"/>
        <v>0</v>
      </c>
      <c r="L1142" s="8"/>
    </row>
    <row r="1143" spans="4:12" ht="14.1" customHeight="1" x14ac:dyDescent="0.3">
      <c r="D1143" s="27"/>
      <c r="E1143" s="6">
        <f t="shared" si="568"/>
        <v>0</v>
      </c>
      <c r="F1143" s="6">
        <f t="shared" si="569"/>
        <v>0</v>
      </c>
      <c r="G1143" s="8"/>
      <c r="H1143" s="27"/>
      <c r="I1143" s="6">
        <f t="shared" si="570"/>
        <v>0</v>
      </c>
      <c r="J1143" s="6">
        <f t="shared" si="571"/>
        <v>0</v>
      </c>
      <c r="K1143" s="8">
        <f t="shared" si="572"/>
        <v>0</v>
      </c>
      <c r="L1143" s="8"/>
    </row>
    <row r="1144" spans="4:12" ht="14.1" customHeight="1" x14ac:dyDescent="0.3">
      <c r="D1144" s="27"/>
      <c r="E1144" s="6">
        <f t="shared" si="568"/>
        <v>0</v>
      </c>
      <c r="F1144" s="6">
        <f t="shared" si="569"/>
        <v>0</v>
      </c>
      <c r="G1144" s="8"/>
      <c r="H1144" s="27"/>
      <c r="I1144" s="6">
        <f t="shared" si="570"/>
        <v>0</v>
      </c>
      <c r="J1144" s="6">
        <f t="shared" si="571"/>
        <v>0</v>
      </c>
      <c r="K1144" s="8">
        <f t="shared" si="572"/>
        <v>0</v>
      </c>
      <c r="L1144" s="8"/>
    </row>
    <row r="1145" spans="4:12" ht="14.1" customHeight="1" x14ac:dyDescent="0.3">
      <c r="D1145" s="27"/>
      <c r="E1145" s="6">
        <f t="shared" ref="E1145" si="573">IF(E1133="sauen",F1133,0)</f>
        <v>0</v>
      </c>
      <c r="F1145" s="6">
        <f t="shared" ref="F1145" si="574">IF(E1133="Sauen m",F1133,0)</f>
        <v>0</v>
      </c>
      <c r="G1145" s="8"/>
      <c r="H1145" s="27"/>
      <c r="I1145" s="6">
        <f t="shared" ref="I1145" si="575">IF(E1133="sauen",G1133,0)</f>
        <v>0</v>
      </c>
      <c r="J1145" s="6">
        <f t="shared" ref="J1145" si="576">IF(E1133="sauen m",G1133,0)</f>
        <v>0</v>
      </c>
      <c r="K1145" s="8">
        <f t="shared" ref="K1145" si="577">IF(E1133="Schwein verworfen",G1133,0)</f>
        <v>0</v>
      </c>
      <c r="L1145" s="8"/>
    </row>
    <row r="1146" spans="4:12" ht="14.1" customHeight="1" x14ac:dyDescent="0.3">
      <c r="D1146" s="15" t="s">
        <v>145</v>
      </c>
      <c r="E1146" s="16">
        <f t="shared" ref="E1146:F1146" si="578">SUM(E1136:E1145)</f>
        <v>0</v>
      </c>
      <c r="F1146" s="16">
        <f t="shared" si="578"/>
        <v>0</v>
      </c>
      <c r="G1146" s="17"/>
      <c r="H1146" s="27" t="s">
        <v>146</v>
      </c>
      <c r="I1146" s="6">
        <f t="shared" ref="I1146:K1146" si="579">SUM(I1136:I1145)</f>
        <v>0</v>
      </c>
      <c r="J1146" s="6">
        <f t="shared" si="579"/>
        <v>0</v>
      </c>
      <c r="K1146" s="8">
        <f t="shared" si="579"/>
        <v>0</v>
      </c>
      <c r="L1146" s="8"/>
    </row>
    <row r="1147" spans="4:12" ht="14.1" customHeight="1" thickBot="1" x14ac:dyDescent="0.35">
      <c r="D1147" s="28"/>
      <c r="E1147" s="9">
        <f t="shared" ref="E1147:E1179" si="580">SUM(E1146:F1146)</f>
        <v>0</v>
      </c>
      <c r="F1147" s="9"/>
      <c r="G1147" s="78"/>
      <c r="H1147" s="28"/>
      <c r="I1147" s="9">
        <f t="shared" ref="I1147" si="581">SUM(I1146:K1146)</f>
        <v>0</v>
      </c>
      <c r="J1147" s="9"/>
      <c r="K1147" s="78"/>
      <c r="L1147" s="8"/>
    </row>
    <row r="1148" spans="4:12" ht="14.1" customHeight="1" x14ac:dyDescent="0.3">
      <c r="D1148" s="27"/>
      <c r="E1148" s="6"/>
      <c r="F1148" s="6"/>
      <c r="G1148" s="6"/>
      <c r="H1148" s="6"/>
      <c r="I1148" s="6"/>
      <c r="J1148" s="6"/>
      <c r="K1148" s="6"/>
      <c r="L1148" s="8"/>
    </row>
    <row r="1149" spans="4:12" ht="14.1" customHeight="1" x14ac:dyDescent="0.3">
      <c r="D1149" s="27"/>
      <c r="E1149" s="6"/>
      <c r="F1149" s="6"/>
      <c r="G1149" s="6"/>
      <c r="H1149" s="6"/>
      <c r="I1149" s="6"/>
      <c r="J1149" s="6"/>
      <c r="K1149" s="6"/>
      <c r="L1149" s="8"/>
    </row>
    <row r="1150" spans="4:12" ht="14.1" customHeight="1" thickBot="1" x14ac:dyDescent="0.35">
      <c r="D1150" s="27"/>
      <c r="E1150" s="6"/>
      <c r="F1150" s="6"/>
      <c r="G1150" s="6"/>
      <c r="H1150" s="6"/>
      <c r="I1150" s="6"/>
      <c r="J1150" s="6"/>
      <c r="K1150" s="6"/>
      <c r="L1150" s="8"/>
    </row>
    <row r="1151" spans="4:12" ht="14.1" customHeight="1" x14ac:dyDescent="0.3">
      <c r="D1151" s="11" t="s">
        <v>153</v>
      </c>
      <c r="E1151" s="14" t="s">
        <v>148</v>
      </c>
      <c r="F1151" s="12" t="s">
        <v>149</v>
      </c>
      <c r="G1151" s="6"/>
      <c r="H1151" s="6"/>
      <c r="I1151" s="6"/>
      <c r="J1151" s="6"/>
      <c r="K1151" s="6"/>
      <c r="L1151" s="8"/>
    </row>
    <row r="1152" spans="4:12" ht="14.1" customHeight="1" thickBot="1" x14ac:dyDescent="0.35">
      <c r="D1152" s="13">
        <f t="shared" ref="D1152" si="582">G1133-I1147</f>
        <v>0</v>
      </c>
      <c r="E1152" s="10" t="e">
        <f t="shared" ref="E1152" si="583">(F1133-E1147)/(G1133-I1147)</f>
        <v>#DIV/0!</v>
      </c>
      <c r="F1152" s="78" t="e">
        <f t="shared" ref="F1152" si="584">F1133/G1133</f>
        <v>#DIV/0!</v>
      </c>
      <c r="G1152" s="9"/>
      <c r="H1152" s="9"/>
      <c r="I1152" s="9"/>
      <c r="J1152" s="9"/>
      <c r="K1152" s="9"/>
      <c r="L1152" s="78"/>
    </row>
    <row r="1153" spans="4:12" ht="14.1" customHeight="1" thickBot="1" x14ac:dyDescent="0.35">
      <c r="D1153" s="33" t="s">
        <v>259</v>
      </c>
      <c r="E1153" s="34"/>
      <c r="F1153" s="34"/>
      <c r="G1153" s="34"/>
      <c r="H1153" s="34"/>
      <c r="I1153" s="34"/>
      <c r="J1153" s="34"/>
      <c r="K1153" s="34"/>
      <c r="L1153" s="35"/>
    </row>
    <row r="1154" spans="4:12" ht="14.1" customHeight="1" x14ac:dyDescent="0.3">
      <c r="D1154" s="27"/>
      <c r="E1154" s="6"/>
      <c r="F1154" s="6" t="s">
        <v>142</v>
      </c>
      <c r="G1154" s="8" t="s">
        <v>72</v>
      </c>
      <c r="H1154" s="6"/>
      <c r="I1154" s="6"/>
      <c r="J1154" s="6"/>
      <c r="K1154" s="6"/>
      <c r="L1154" s="8"/>
    </row>
    <row r="1155" spans="4:12" ht="14.1" customHeight="1" x14ac:dyDescent="0.3">
      <c r="D1155" s="27"/>
      <c r="E1155" s="80">
        <f>'Sauen + verworfen Basis'!C387</f>
        <v>0</v>
      </c>
      <c r="F1155" s="31">
        <f>'Sauen + verworfen Basis'!D387*'Sauen + verworfen Basis'!B387</f>
        <v>0</v>
      </c>
      <c r="G1155" s="18">
        <f>'Sauen + verworfen Basis'!B387</f>
        <v>0</v>
      </c>
      <c r="H1155" s="6"/>
      <c r="I1155" s="6"/>
      <c r="J1155" s="6"/>
      <c r="K1155" s="6"/>
      <c r="L1155" s="8"/>
    </row>
    <row r="1156" spans="4:12" ht="14.1" customHeight="1" x14ac:dyDescent="0.3">
      <c r="D1156" s="27"/>
      <c r="E1156" s="80">
        <f>'Sauen + verworfen Basis'!C388</f>
        <v>0</v>
      </c>
      <c r="F1156" s="31">
        <f>'Sauen + verworfen Basis'!D388*'Sauen + verworfen Basis'!B388</f>
        <v>0</v>
      </c>
      <c r="G1156" s="18">
        <f>'Sauen + verworfen Basis'!B388</f>
        <v>0</v>
      </c>
      <c r="H1156" s="6"/>
      <c r="I1156" s="6"/>
      <c r="J1156" s="6"/>
      <c r="K1156" s="6"/>
      <c r="L1156" s="8"/>
    </row>
    <row r="1157" spans="4:12" ht="14.1" customHeight="1" x14ac:dyDescent="0.3">
      <c r="D1157" s="27"/>
      <c r="E1157" s="80">
        <f>'Sauen + verworfen Basis'!C389</f>
        <v>0</v>
      </c>
      <c r="F1157" s="31">
        <f>'Sauen + verworfen Basis'!D389*'Sauen + verworfen Basis'!B389</f>
        <v>0</v>
      </c>
      <c r="G1157" s="18">
        <f>'Sauen + verworfen Basis'!B389</f>
        <v>0</v>
      </c>
      <c r="H1157" s="6"/>
      <c r="I1157" s="6"/>
      <c r="J1157" s="6"/>
      <c r="K1157" s="6"/>
      <c r="L1157" s="8"/>
    </row>
    <row r="1158" spans="4:12" ht="14.1" customHeight="1" x14ac:dyDescent="0.3">
      <c r="D1158" s="27"/>
      <c r="E1158" s="80">
        <f>'Sauen + verworfen Basis'!C390</f>
        <v>0</v>
      </c>
      <c r="F1158" s="31">
        <f>'Sauen + verworfen Basis'!D390*'Sauen + verworfen Basis'!B390</f>
        <v>0</v>
      </c>
      <c r="G1158" s="18">
        <f>'Sauen + verworfen Basis'!B390</f>
        <v>0</v>
      </c>
      <c r="H1158" s="6"/>
      <c r="I1158" s="6"/>
      <c r="J1158" s="6"/>
      <c r="K1158" s="6"/>
      <c r="L1158" s="8"/>
    </row>
    <row r="1159" spans="4:12" ht="14.1" customHeight="1" x14ac:dyDescent="0.3">
      <c r="D1159" s="27"/>
      <c r="E1159" s="80">
        <f>'Sauen + verworfen Basis'!C391</f>
        <v>0</v>
      </c>
      <c r="F1159" s="31">
        <f>'Sauen + verworfen Basis'!D391*'Sauen + verworfen Basis'!B391</f>
        <v>0</v>
      </c>
      <c r="G1159" s="18">
        <f>'Sauen + verworfen Basis'!B391</f>
        <v>0</v>
      </c>
      <c r="H1159" s="6"/>
      <c r="I1159" s="6"/>
      <c r="J1159" s="6"/>
      <c r="K1159" s="6"/>
      <c r="L1159" s="8"/>
    </row>
    <row r="1160" spans="4:12" ht="14.1" customHeight="1" x14ac:dyDescent="0.3">
      <c r="D1160" s="27"/>
      <c r="E1160" s="80">
        <f>'Sauen + verworfen Basis'!C392</f>
        <v>0</v>
      </c>
      <c r="F1160" s="31">
        <f>'Sauen + verworfen Basis'!D392*'Sauen + verworfen Basis'!B392</f>
        <v>0</v>
      </c>
      <c r="G1160" s="18">
        <f>'Sauen + verworfen Basis'!B392</f>
        <v>0</v>
      </c>
      <c r="H1160" s="6"/>
      <c r="I1160" s="6"/>
      <c r="J1160" s="6"/>
      <c r="K1160" s="6"/>
      <c r="L1160" s="8"/>
    </row>
    <row r="1161" spans="4:12" ht="14.1" customHeight="1" x14ac:dyDescent="0.3">
      <c r="D1161" s="27"/>
      <c r="E1161" s="80">
        <f>'Sauen + verworfen Basis'!C393</f>
        <v>0</v>
      </c>
      <c r="F1161" s="31">
        <f>'Sauen + verworfen Basis'!D393*'Sauen + verworfen Basis'!B393</f>
        <v>0</v>
      </c>
      <c r="G1161" s="18">
        <f>'Sauen + verworfen Basis'!B393</f>
        <v>0</v>
      </c>
      <c r="H1161" s="6"/>
      <c r="I1161" s="6"/>
      <c r="J1161" s="6"/>
      <c r="K1161" s="6"/>
      <c r="L1161" s="8"/>
    </row>
    <row r="1162" spans="4:12" ht="14.1" customHeight="1" x14ac:dyDescent="0.3">
      <c r="D1162" s="27"/>
      <c r="E1162" s="80">
        <f>'Sauen + verworfen Basis'!C394</f>
        <v>0</v>
      </c>
      <c r="F1162" s="31">
        <f>'Sauen + verworfen Basis'!D394*'Sauen + verworfen Basis'!B394</f>
        <v>0</v>
      </c>
      <c r="G1162" s="18">
        <f>'Sauen + verworfen Basis'!B394</f>
        <v>0</v>
      </c>
      <c r="H1162" s="6"/>
      <c r="I1162" s="6"/>
      <c r="J1162" s="6"/>
      <c r="K1162" s="6"/>
      <c r="L1162" s="8"/>
    </row>
    <row r="1163" spans="4:12" ht="14.1" customHeight="1" x14ac:dyDescent="0.3">
      <c r="D1163" s="27"/>
      <c r="E1163" s="80">
        <f>'Sauen + verworfen Basis'!C395</f>
        <v>0</v>
      </c>
      <c r="F1163" s="31">
        <f>'Sauen + verworfen Basis'!D395*'Sauen + verworfen Basis'!B395</f>
        <v>0</v>
      </c>
      <c r="G1163" s="18">
        <f>'Sauen + verworfen Basis'!B395</f>
        <v>0</v>
      </c>
      <c r="H1163" s="6"/>
      <c r="I1163" s="6"/>
      <c r="J1163" s="6"/>
      <c r="K1163" s="6"/>
      <c r="L1163" s="8"/>
    </row>
    <row r="1164" spans="4:12" ht="14.1" customHeight="1" x14ac:dyDescent="0.3">
      <c r="D1164" s="27"/>
      <c r="E1164" s="80">
        <f>'Sauen + verworfen Basis'!C396</f>
        <v>0</v>
      </c>
      <c r="F1164" s="31">
        <f>'Sauen + verworfen Basis'!D396*'Sauen + verworfen Basis'!B396</f>
        <v>0</v>
      </c>
      <c r="G1164" s="18">
        <f>'Sauen + verworfen Basis'!B396</f>
        <v>0</v>
      </c>
      <c r="H1164" s="6"/>
      <c r="I1164" s="6"/>
      <c r="J1164" s="6"/>
      <c r="K1164" s="6"/>
      <c r="L1164" s="8"/>
    </row>
    <row r="1165" spans="4:12" ht="14.1" customHeight="1" thickBot="1" x14ac:dyDescent="0.35">
      <c r="D1165" s="19" t="s">
        <v>143</v>
      </c>
      <c r="E1165" s="20"/>
      <c r="F1165" s="32">
        <f t="shared" ref="F1165:G1165" si="585">ROUND(SUM(F1155:F1164),2)</f>
        <v>0</v>
      </c>
      <c r="G1165" s="21">
        <f t="shared" si="585"/>
        <v>0</v>
      </c>
      <c r="H1165" s="6"/>
      <c r="I1165" s="6"/>
      <c r="J1165" s="6"/>
      <c r="K1165" s="6"/>
      <c r="L1165" s="8"/>
    </row>
    <row r="1166" spans="4:12" ht="14.1" customHeight="1" thickBot="1" x14ac:dyDescent="0.35">
      <c r="D1166" s="27"/>
      <c r="E1166" s="6"/>
      <c r="F1166" s="6"/>
      <c r="G1166" s="6"/>
      <c r="H1166" s="6"/>
      <c r="I1166" s="6"/>
      <c r="J1166" s="6"/>
      <c r="K1166" s="6"/>
      <c r="L1166" s="8"/>
    </row>
    <row r="1167" spans="4:12" ht="14.1" customHeight="1" x14ac:dyDescent="0.3">
      <c r="D1167" s="26"/>
      <c r="E1167" s="7" t="s">
        <v>133</v>
      </c>
      <c r="F1167" s="7" t="s">
        <v>136</v>
      </c>
      <c r="G1167" s="77"/>
      <c r="H1167" s="26"/>
      <c r="I1167" s="7" t="s">
        <v>144</v>
      </c>
      <c r="J1167" s="7" t="s">
        <v>136</v>
      </c>
      <c r="K1167" s="22" t="s">
        <v>152</v>
      </c>
      <c r="L1167" s="8"/>
    </row>
    <row r="1168" spans="4:12" ht="14.1" customHeight="1" x14ac:dyDescent="0.3">
      <c r="D1168" s="27"/>
      <c r="E1168" s="6">
        <f t="shared" ref="E1168:E1176" si="586">IF(E1155="sauen",F1155,0)</f>
        <v>0</v>
      </c>
      <c r="F1168" s="6">
        <f t="shared" ref="F1168:F1176" si="587">IF(E1155="Sauen m",F1155,0)</f>
        <v>0</v>
      </c>
      <c r="G1168" s="8"/>
      <c r="H1168" s="27"/>
      <c r="I1168" s="6">
        <f t="shared" ref="I1168:I1176" si="588">IF(E1155="sauen",G1155,0)</f>
        <v>0</v>
      </c>
      <c r="J1168" s="6">
        <f t="shared" ref="J1168:J1176" si="589">IF(E1155="sauen m",G1155,0)</f>
        <v>0</v>
      </c>
      <c r="K1168" s="8">
        <f t="shared" ref="K1168:K1176" si="590">IF(E1155="Schwein verworfen",G1155,0)</f>
        <v>0</v>
      </c>
      <c r="L1168" s="8"/>
    </row>
    <row r="1169" spans="4:12" ht="14.1" customHeight="1" x14ac:dyDescent="0.3">
      <c r="D1169" s="27"/>
      <c r="E1169" s="6">
        <f t="shared" si="586"/>
        <v>0</v>
      </c>
      <c r="F1169" s="6">
        <f t="shared" si="587"/>
        <v>0</v>
      </c>
      <c r="G1169" s="8"/>
      <c r="H1169" s="27"/>
      <c r="I1169" s="6">
        <f t="shared" si="588"/>
        <v>0</v>
      </c>
      <c r="J1169" s="6">
        <f t="shared" si="589"/>
        <v>0</v>
      </c>
      <c r="K1169" s="8">
        <f t="shared" si="590"/>
        <v>0</v>
      </c>
      <c r="L1169" s="8"/>
    </row>
    <row r="1170" spans="4:12" ht="14.1" customHeight="1" x14ac:dyDescent="0.3">
      <c r="D1170" s="27"/>
      <c r="E1170" s="6">
        <f t="shared" si="586"/>
        <v>0</v>
      </c>
      <c r="F1170" s="6">
        <f t="shared" si="587"/>
        <v>0</v>
      </c>
      <c r="G1170" s="8"/>
      <c r="H1170" s="27"/>
      <c r="I1170" s="6">
        <f t="shared" si="588"/>
        <v>0</v>
      </c>
      <c r="J1170" s="6">
        <f t="shared" si="589"/>
        <v>0</v>
      </c>
      <c r="K1170" s="8">
        <f t="shared" si="590"/>
        <v>0</v>
      </c>
      <c r="L1170" s="8"/>
    </row>
    <row r="1171" spans="4:12" ht="14.1" customHeight="1" x14ac:dyDescent="0.3">
      <c r="D1171" s="27"/>
      <c r="E1171" s="6">
        <f t="shared" si="586"/>
        <v>0</v>
      </c>
      <c r="F1171" s="6">
        <f t="shared" si="587"/>
        <v>0</v>
      </c>
      <c r="G1171" s="8"/>
      <c r="H1171" s="27"/>
      <c r="I1171" s="6">
        <f t="shared" si="588"/>
        <v>0</v>
      </c>
      <c r="J1171" s="6">
        <f t="shared" si="589"/>
        <v>0</v>
      </c>
      <c r="K1171" s="8">
        <f t="shared" si="590"/>
        <v>0</v>
      </c>
      <c r="L1171" s="8"/>
    </row>
    <row r="1172" spans="4:12" ht="14.1" customHeight="1" x14ac:dyDescent="0.3">
      <c r="D1172" s="27"/>
      <c r="E1172" s="6">
        <f t="shared" si="586"/>
        <v>0</v>
      </c>
      <c r="F1172" s="6">
        <f t="shared" si="587"/>
        <v>0</v>
      </c>
      <c r="G1172" s="8"/>
      <c r="H1172" s="27"/>
      <c r="I1172" s="6">
        <f t="shared" si="588"/>
        <v>0</v>
      </c>
      <c r="J1172" s="6">
        <f t="shared" si="589"/>
        <v>0</v>
      </c>
      <c r="K1172" s="8">
        <f t="shared" si="590"/>
        <v>0</v>
      </c>
      <c r="L1172" s="8"/>
    </row>
    <row r="1173" spans="4:12" ht="14.1" customHeight="1" x14ac:dyDescent="0.3">
      <c r="D1173" s="27"/>
      <c r="E1173" s="6">
        <f t="shared" si="586"/>
        <v>0</v>
      </c>
      <c r="F1173" s="6">
        <f t="shared" si="587"/>
        <v>0</v>
      </c>
      <c r="G1173" s="8"/>
      <c r="H1173" s="27"/>
      <c r="I1173" s="6">
        <f t="shared" si="588"/>
        <v>0</v>
      </c>
      <c r="J1173" s="6">
        <f t="shared" si="589"/>
        <v>0</v>
      </c>
      <c r="K1173" s="8">
        <f t="shared" si="590"/>
        <v>0</v>
      </c>
      <c r="L1173" s="8"/>
    </row>
    <row r="1174" spans="4:12" ht="14.1" customHeight="1" x14ac:dyDescent="0.3">
      <c r="D1174" s="27"/>
      <c r="E1174" s="6">
        <f t="shared" si="586"/>
        <v>0</v>
      </c>
      <c r="F1174" s="6">
        <f t="shared" si="587"/>
        <v>0</v>
      </c>
      <c r="G1174" s="8"/>
      <c r="H1174" s="27"/>
      <c r="I1174" s="6">
        <f t="shared" si="588"/>
        <v>0</v>
      </c>
      <c r="J1174" s="6">
        <f t="shared" si="589"/>
        <v>0</v>
      </c>
      <c r="K1174" s="8">
        <f t="shared" si="590"/>
        <v>0</v>
      </c>
      <c r="L1174" s="8"/>
    </row>
    <row r="1175" spans="4:12" ht="14.1" customHeight="1" x14ac:dyDescent="0.3">
      <c r="D1175" s="27"/>
      <c r="E1175" s="6">
        <f t="shared" si="586"/>
        <v>0</v>
      </c>
      <c r="F1175" s="6">
        <f t="shared" si="587"/>
        <v>0</v>
      </c>
      <c r="G1175" s="8"/>
      <c r="H1175" s="27"/>
      <c r="I1175" s="6">
        <f t="shared" si="588"/>
        <v>0</v>
      </c>
      <c r="J1175" s="6">
        <f t="shared" si="589"/>
        <v>0</v>
      </c>
      <c r="K1175" s="8">
        <f t="shared" si="590"/>
        <v>0</v>
      </c>
      <c r="L1175" s="8"/>
    </row>
    <row r="1176" spans="4:12" ht="14.1" customHeight="1" x14ac:dyDescent="0.3">
      <c r="D1176" s="27"/>
      <c r="E1176" s="6">
        <f t="shared" si="586"/>
        <v>0</v>
      </c>
      <c r="F1176" s="6">
        <f t="shared" si="587"/>
        <v>0</v>
      </c>
      <c r="G1176" s="8"/>
      <c r="H1176" s="27"/>
      <c r="I1176" s="6">
        <f t="shared" si="588"/>
        <v>0</v>
      </c>
      <c r="J1176" s="6">
        <f t="shared" si="589"/>
        <v>0</v>
      </c>
      <c r="K1176" s="8">
        <f t="shared" si="590"/>
        <v>0</v>
      </c>
      <c r="L1176" s="8"/>
    </row>
    <row r="1177" spans="4:12" ht="14.1" customHeight="1" x14ac:dyDescent="0.3">
      <c r="D1177" s="27"/>
      <c r="E1177" s="6">
        <f t="shared" ref="E1177" si="591">IF(E1165="sauen",F1165,0)</f>
        <v>0</v>
      </c>
      <c r="F1177" s="6">
        <f t="shared" ref="F1177" si="592">IF(E1165="Sauen m",F1165,0)</f>
        <v>0</v>
      </c>
      <c r="G1177" s="8"/>
      <c r="H1177" s="27"/>
      <c r="I1177" s="6">
        <f t="shared" ref="I1177" si="593">IF(E1165="sauen",G1165,0)</f>
        <v>0</v>
      </c>
      <c r="J1177" s="6">
        <f t="shared" ref="J1177" si="594">IF(E1165="sauen m",G1165,0)</f>
        <v>0</v>
      </c>
      <c r="K1177" s="8">
        <f t="shared" ref="K1177" si="595">IF(E1165="Schwein verworfen",G1165,0)</f>
        <v>0</v>
      </c>
      <c r="L1177" s="8"/>
    </row>
    <row r="1178" spans="4:12" ht="14.1" customHeight="1" x14ac:dyDescent="0.3">
      <c r="D1178" s="15" t="s">
        <v>145</v>
      </c>
      <c r="E1178" s="16">
        <f t="shared" ref="E1178:F1178" si="596">SUM(E1168:E1177)</f>
        <v>0</v>
      </c>
      <c r="F1178" s="16">
        <f t="shared" si="596"/>
        <v>0</v>
      </c>
      <c r="G1178" s="17"/>
      <c r="H1178" s="27" t="s">
        <v>146</v>
      </c>
      <c r="I1178" s="6">
        <f t="shared" ref="I1178:K1178" si="597">SUM(I1168:I1177)</f>
        <v>0</v>
      </c>
      <c r="J1178" s="6">
        <f t="shared" si="597"/>
        <v>0</v>
      </c>
      <c r="K1178" s="8">
        <f t="shared" si="597"/>
        <v>0</v>
      </c>
      <c r="L1178" s="8"/>
    </row>
    <row r="1179" spans="4:12" ht="14.1" customHeight="1" thickBot="1" x14ac:dyDescent="0.35">
      <c r="D1179" s="28"/>
      <c r="E1179" s="9">
        <f t="shared" si="580"/>
        <v>0</v>
      </c>
      <c r="F1179" s="9"/>
      <c r="G1179" s="78"/>
      <c r="H1179" s="28"/>
      <c r="I1179" s="9">
        <f t="shared" ref="I1179" si="598">SUM(I1178:K1178)</f>
        <v>0</v>
      </c>
      <c r="J1179" s="9"/>
      <c r="K1179" s="78"/>
      <c r="L1179" s="8"/>
    </row>
    <row r="1180" spans="4:12" ht="14.1" customHeight="1" x14ac:dyDescent="0.3">
      <c r="D1180" s="27"/>
      <c r="E1180" s="6"/>
      <c r="F1180" s="6"/>
      <c r="G1180" s="6"/>
      <c r="H1180" s="6"/>
      <c r="I1180" s="6"/>
      <c r="J1180" s="6"/>
      <c r="K1180" s="6"/>
      <c r="L1180" s="8"/>
    </row>
    <row r="1181" spans="4:12" ht="14.1" customHeight="1" x14ac:dyDescent="0.3">
      <c r="D1181" s="27"/>
      <c r="E1181" s="6"/>
      <c r="F1181" s="6"/>
      <c r="G1181" s="6"/>
      <c r="H1181" s="6"/>
      <c r="I1181" s="6"/>
      <c r="J1181" s="6"/>
      <c r="K1181" s="6"/>
      <c r="L1181" s="8"/>
    </row>
    <row r="1182" spans="4:12" ht="14.1" customHeight="1" thickBot="1" x14ac:dyDescent="0.35">
      <c r="D1182" s="27"/>
      <c r="E1182" s="6"/>
      <c r="F1182" s="6"/>
      <c r="G1182" s="6"/>
      <c r="H1182" s="6"/>
      <c r="I1182" s="6"/>
      <c r="J1182" s="6"/>
      <c r="K1182" s="6"/>
      <c r="L1182" s="8"/>
    </row>
    <row r="1183" spans="4:12" ht="14.1" customHeight="1" x14ac:dyDescent="0.3">
      <c r="D1183" s="11" t="s">
        <v>153</v>
      </c>
      <c r="E1183" s="14" t="s">
        <v>148</v>
      </c>
      <c r="F1183" s="12" t="s">
        <v>149</v>
      </c>
      <c r="G1183" s="6"/>
      <c r="H1183" s="6"/>
      <c r="I1183" s="6"/>
      <c r="J1183" s="6"/>
      <c r="K1183" s="6"/>
      <c r="L1183" s="8"/>
    </row>
    <row r="1184" spans="4:12" ht="14.1" customHeight="1" thickBot="1" x14ac:dyDescent="0.35">
      <c r="D1184" s="13">
        <f t="shared" ref="D1184" si="599">G1165-I1179</f>
        <v>0</v>
      </c>
      <c r="E1184" s="10" t="e">
        <f t="shared" ref="E1184" si="600">(F1165-E1179)/(G1165-I1179)</f>
        <v>#DIV/0!</v>
      </c>
      <c r="F1184" s="78" t="e">
        <f t="shared" ref="F1184" si="601">F1165/G1165</f>
        <v>#DIV/0!</v>
      </c>
      <c r="G1184" s="9"/>
      <c r="H1184" s="9"/>
      <c r="I1184" s="9"/>
      <c r="J1184" s="9"/>
      <c r="K1184" s="9"/>
      <c r="L1184" s="78"/>
    </row>
    <row r="1185" spans="4:12" ht="14.1" customHeight="1" thickBot="1" x14ac:dyDescent="0.35">
      <c r="D1185" s="33" t="s">
        <v>260</v>
      </c>
      <c r="E1185" s="34"/>
      <c r="F1185" s="34"/>
      <c r="G1185" s="34"/>
      <c r="H1185" s="34"/>
      <c r="I1185" s="34"/>
      <c r="J1185" s="34"/>
      <c r="K1185" s="34"/>
      <c r="L1185" s="35"/>
    </row>
    <row r="1186" spans="4:12" ht="14.1" customHeight="1" x14ac:dyDescent="0.3">
      <c r="D1186" s="27"/>
      <c r="E1186" s="6"/>
      <c r="F1186" s="6" t="s">
        <v>142</v>
      </c>
      <c r="G1186" s="8" t="s">
        <v>72</v>
      </c>
      <c r="H1186" s="6"/>
      <c r="I1186" s="6"/>
      <c r="J1186" s="6"/>
      <c r="K1186" s="6"/>
      <c r="L1186" s="8"/>
    </row>
    <row r="1187" spans="4:12" ht="14.1" customHeight="1" x14ac:dyDescent="0.3">
      <c r="D1187" s="27"/>
      <c r="E1187" s="80">
        <f>'Sauen + verworfen Basis'!C398</f>
        <v>0</v>
      </c>
      <c r="F1187" s="31">
        <f>'Sauen + verworfen Basis'!D398*'Sauen + verworfen Basis'!B398</f>
        <v>0</v>
      </c>
      <c r="G1187" s="18">
        <f>'Sauen + verworfen Basis'!B398</f>
        <v>0</v>
      </c>
      <c r="H1187" s="6"/>
      <c r="I1187" s="6"/>
      <c r="J1187" s="6"/>
      <c r="K1187" s="6"/>
      <c r="L1187" s="8"/>
    </row>
    <row r="1188" spans="4:12" ht="14.1" customHeight="1" x14ac:dyDescent="0.3">
      <c r="D1188" s="27"/>
      <c r="E1188" s="80">
        <f>'Sauen + verworfen Basis'!C399</f>
        <v>0</v>
      </c>
      <c r="F1188" s="31">
        <f>'Sauen + verworfen Basis'!D399*'Sauen + verworfen Basis'!B399</f>
        <v>0</v>
      </c>
      <c r="G1188" s="18">
        <f>'Sauen + verworfen Basis'!B399</f>
        <v>0</v>
      </c>
      <c r="H1188" s="6"/>
      <c r="I1188" s="6"/>
      <c r="J1188" s="6"/>
      <c r="K1188" s="6"/>
      <c r="L1188" s="8"/>
    </row>
    <row r="1189" spans="4:12" ht="14.1" customHeight="1" x14ac:dyDescent="0.3">
      <c r="D1189" s="27"/>
      <c r="E1189" s="80">
        <f>'Sauen + verworfen Basis'!C400</f>
        <v>0</v>
      </c>
      <c r="F1189" s="31">
        <f>'Sauen + verworfen Basis'!D400*'Sauen + verworfen Basis'!B400</f>
        <v>0</v>
      </c>
      <c r="G1189" s="18">
        <f>'Sauen + verworfen Basis'!B400</f>
        <v>0</v>
      </c>
      <c r="H1189" s="6"/>
      <c r="I1189" s="6"/>
      <c r="J1189" s="6"/>
      <c r="K1189" s="6"/>
      <c r="L1189" s="8"/>
    </row>
    <row r="1190" spans="4:12" ht="14.1" customHeight="1" x14ac:dyDescent="0.3">
      <c r="D1190" s="27"/>
      <c r="E1190" s="80">
        <f>'Sauen + verworfen Basis'!C401</f>
        <v>0</v>
      </c>
      <c r="F1190" s="31">
        <f>'Sauen + verworfen Basis'!D401*'Sauen + verworfen Basis'!B401</f>
        <v>0</v>
      </c>
      <c r="G1190" s="18">
        <f>'Sauen + verworfen Basis'!B401</f>
        <v>0</v>
      </c>
      <c r="H1190" s="6"/>
      <c r="I1190" s="6"/>
      <c r="J1190" s="6"/>
      <c r="K1190" s="6"/>
      <c r="L1190" s="8"/>
    </row>
    <row r="1191" spans="4:12" ht="14.1" customHeight="1" x14ac:dyDescent="0.3">
      <c r="D1191" s="27"/>
      <c r="E1191" s="80">
        <f>'Sauen + verworfen Basis'!C402</f>
        <v>0</v>
      </c>
      <c r="F1191" s="31">
        <f>'Sauen + verworfen Basis'!D402*'Sauen + verworfen Basis'!B402</f>
        <v>0</v>
      </c>
      <c r="G1191" s="18">
        <f>'Sauen + verworfen Basis'!B402</f>
        <v>0</v>
      </c>
      <c r="H1191" s="6"/>
      <c r="I1191" s="6"/>
      <c r="J1191" s="6"/>
      <c r="K1191" s="6"/>
      <c r="L1191" s="8"/>
    </row>
    <row r="1192" spans="4:12" ht="14.1" customHeight="1" x14ac:dyDescent="0.3">
      <c r="D1192" s="27"/>
      <c r="E1192" s="80">
        <f>'Sauen + verworfen Basis'!C403</f>
        <v>0</v>
      </c>
      <c r="F1192" s="31">
        <f>'Sauen + verworfen Basis'!D403*'Sauen + verworfen Basis'!B403</f>
        <v>0</v>
      </c>
      <c r="G1192" s="18">
        <f>'Sauen + verworfen Basis'!B403</f>
        <v>0</v>
      </c>
      <c r="H1192" s="6"/>
      <c r="I1192" s="6"/>
      <c r="J1192" s="6"/>
      <c r="K1192" s="6"/>
      <c r="L1192" s="8"/>
    </row>
    <row r="1193" spans="4:12" ht="14.1" customHeight="1" x14ac:dyDescent="0.3">
      <c r="D1193" s="27"/>
      <c r="E1193" s="80">
        <f>'Sauen + verworfen Basis'!C404</f>
        <v>0</v>
      </c>
      <c r="F1193" s="31">
        <f>'Sauen + verworfen Basis'!D404*'Sauen + verworfen Basis'!B404</f>
        <v>0</v>
      </c>
      <c r="G1193" s="18">
        <f>'Sauen + verworfen Basis'!B404</f>
        <v>0</v>
      </c>
      <c r="H1193" s="6"/>
      <c r="I1193" s="6"/>
      <c r="J1193" s="6"/>
      <c r="K1193" s="6"/>
      <c r="L1193" s="8"/>
    </row>
    <row r="1194" spans="4:12" ht="14.1" customHeight="1" x14ac:dyDescent="0.3">
      <c r="D1194" s="27"/>
      <c r="E1194" s="80">
        <f>'Sauen + verworfen Basis'!C405</f>
        <v>0</v>
      </c>
      <c r="F1194" s="31">
        <f>'Sauen + verworfen Basis'!D405*'Sauen + verworfen Basis'!B405</f>
        <v>0</v>
      </c>
      <c r="G1194" s="18">
        <f>'Sauen + verworfen Basis'!B405</f>
        <v>0</v>
      </c>
      <c r="H1194" s="6"/>
      <c r="I1194" s="6"/>
      <c r="J1194" s="6"/>
      <c r="K1194" s="6"/>
      <c r="L1194" s="8"/>
    </row>
    <row r="1195" spans="4:12" ht="14.1" customHeight="1" x14ac:dyDescent="0.3">
      <c r="D1195" s="27"/>
      <c r="E1195" s="80">
        <f>'Sauen + verworfen Basis'!C406</f>
        <v>0</v>
      </c>
      <c r="F1195" s="31">
        <f>'Sauen + verworfen Basis'!D406*'Sauen + verworfen Basis'!B406</f>
        <v>0</v>
      </c>
      <c r="G1195" s="18">
        <f>'Sauen + verworfen Basis'!B406</f>
        <v>0</v>
      </c>
      <c r="H1195" s="6"/>
      <c r="I1195" s="6"/>
      <c r="J1195" s="6"/>
      <c r="K1195" s="6"/>
      <c r="L1195" s="8"/>
    </row>
    <row r="1196" spans="4:12" ht="14.1" customHeight="1" x14ac:dyDescent="0.3">
      <c r="D1196" s="27"/>
      <c r="E1196" s="80">
        <f>'Sauen + verworfen Basis'!C407</f>
        <v>0</v>
      </c>
      <c r="F1196" s="31">
        <f>'Sauen + verworfen Basis'!D407*'Sauen + verworfen Basis'!B407</f>
        <v>0</v>
      </c>
      <c r="G1196" s="18">
        <f>'Sauen + verworfen Basis'!B407</f>
        <v>0</v>
      </c>
      <c r="H1196" s="6"/>
      <c r="I1196" s="6"/>
      <c r="J1196" s="6"/>
      <c r="K1196" s="6"/>
      <c r="L1196" s="8"/>
    </row>
    <row r="1197" spans="4:12" ht="14.1" customHeight="1" thickBot="1" x14ac:dyDescent="0.35">
      <c r="D1197" s="19" t="s">
        <v>143</v>
      </c>
      <c r="E1197" s="20"/>
      <c r="F1197" s="32">
        <f t="shared" ref="F1197:G1197" si="602">ROUND(SUM(F1187:F1196),2)</f>
        <v>0</v>
      </c>
      <c r="G1197" s="21">
        <f t="shared" si="602"/>
        <v>0</v>
      </c>
      <c r="H1197" s="6"/>
      <c r="I1197" s="6"/>
      <c r="J1197" s="6"/>
      <c r="K1197" s="6"/>
      <c r="L1197" s="8"/>
    </row>
    <row r="1198" spans="4:12" ht="14.1" customHeight="1" thickBot="1" x14ac:dyDescent="0.35">
      <c r="D1198" s="27"/>
      <c r="E1198" s="6"/>
      <c r="F1198" s="6"/>
      <c r="G1198" s="6"/>
      <c r="H1198" s="6"/>
      <c r="I1198" s="6"/>
      <c r="J1198" s="6"/>
      <c r="K1198" s="6"/>
      <c r="L1198" s="8"/>
    </row>
    <row r="1199" spans="4:12" ht="14.1" customHeight="1" x14ac:dyDescent="0.3">
      <c r="D1199" s="26"/>
      <c r="E1199" s="7" t="s">
        <v>133</v>
      </c>
      <c r="F1199" s="7" t="s">
        <v>136</v>
      </c>
      <c r="G1199" s="77"/>
      <c r="H1199" s="26"/>
      <c r="I1199" s="7" t="s">
        <v>144</v>
      </c>
      <c r="J1199" s="7" t="s">
        <v>136</v>
      </c>
      <c r="K1199" s="22" t="s">
        <v>152</v>
      </c>
      <c r="L1199" s="8"/>
    </row>
    <row r="1200" spans="4:12" ht="14.1" customHeight="1" x14ac:dyDescent="0.3">
      <c r="D1200" s="27"/>
      <c r="E1200" s="6">
        <f t="shared" ref="E1200:E1208" si="603">IF(E1187="sauen",F1187,0)</f>
        <v>0</v>
      </c>
      <c r="F1200" s="6">
        <f t="shared" ref="F1200:F1208" si="604">IF(E1187="Sauen m",F1187,0)</f>
        <v>0</v>
      </c>
      <c r="G1200" s="8"/>
      <c r="H1200" s="27"/>
      <c r="I1200" s="6">
        <f t="shared" ref="I1200:I1208" si="605">IF(E1187="sauen",G1187,0)</f>
        <v>0</v>
      </c>
      <c r="J1200" s="6">
        <f t="shared" ref="J1200:J1208" si="606">IF(E1187="sauen m",G1187,0)</f>
        <v>0</v>
      </c>
      <c r="K1200" s="8">
        <f t="shared" ref="K1200:K1208" si="607">IF(E1187="Schwein verworfen",G1187,0)</f>
        <v>0</v>
      </c>
      <c r="L1200" s="8"/>
    </row>
    <row r="1201" spans="4:12" ht="14.1" customHeight="1" x14ac:dyDescent="0.3">
      <c r="D1201" s="27"/>
      <c r="E1201" s="6">
        <f t="shared" si="603"/>
        <v>0</v>
      </c>
      <c r="F1201" s="6">
        <f t="shared" si="604"/>
        <v>0</v>
      </c>
      <c r="G1201" s="8"/>
      <c r="H1201" s="27"/>
      <c r="I1201" s="6">
        <f t="shared" si="605"/>
        <v>0</v>
      </c>
      <c r="J1201" s="6">
        <f t="shared" si="606"/>
        <v>0</v>
      </c>
      <c r="K1201" s="8">
        <f t="shared" si="607"/>
        <v>0</v>
      </c>
      <c r="L1201" s="8"/>
    </row>
    <row r="1202" spans="4:12" ht="14.1" customHeight="1" x14ac:dyDescent="0.3">
      <c r="D1202" s="27"/>
      <c r="E1202" s="6">
        <f t="shared" si="603"/>
        <v>0</v>
      </c>
      <c r="F1202" s="6">
        <f t="shared" si="604"/>
        <v>0</v>
      </c>
      <c r="G1202" s="8"/>
      <c r="H1202" s="27"/>
      <c r="I1202" s="6">
        <f t="shared" si="605"/>
        <v>0</v>
      </c>
      <c r="J1202" s="6">
        <f t="shared" si="606"/>
        <v>0</v>
      </c>
      <c r="K1202" s="8">
        <f t="shared" si="607"/>
        <v>0</v>
      </c>
      <c r="L1202" s="8"/>
    </row>
    <row r="1203" spans="4:12" ht="14.1" customHeight="1" x14ac:dyDescent="0.3">
      <c r="D1203" s="27"/>
      <c r="E1203" s="6">
        <f t="shared" si="603"/>
        <v>0</v>
      </c>
      <c r="F1203" s="6">
        <f t="shared" si="604"/>
        <v>0</v>
      </c>
      <c r="G1203" s="8"/>
      <c r="H1203" s="27"/>
      <c r="I1203" s="6">
        <f t="shared" si="605"/>
        <v>0</v>
      </c>
      <c r="J1203" s="6">
        <f t="shared" si="606"/>
        <v>0</v>
      </c>
      <c r="K1203" s="8">
        <f t="shared" si="607"/>
        <v>0</v>
      </c>
      <c r="L1203" s="8"/>
    </row>
    <row r="1204" spans="4:12" ht="14.1" customHeight="1" x14ac:dyDescent="0.3">
      <c r="D1204" s="27"/>
      <c r="E1204" s="6">
        <f t="shared" si="603"/>
        <v>0</v>
      </c>
      <c r="F1204" s="6">
        <f t="shared" si="604"/>
        <v>0</v>
      </c>
      <c r="G1204" s="8"/>
      <c r="H1204" s="27"/>
      <c r="I1204" s="6">
        <f t="shared" si="605"/>
        <v>0</v>
      </c>
      <c r="J1204" s="6">
        <f t="shared" si="606"/>
        <v>0</v>
      </c>
      <c r="K1204" s="8">
        <f t="shared" si="607"/>
        <v>0</v>
      </c>
      <c r="L1204" s="8"/>
    </row>
    <row r="1205" spans="4:12" ht="14.1" customHeight="1" x14ac:dyDescent="0.3">
      <c r="D1205" s="27"/>
      <c r="E1205" s="6">
        <f t="shared" si="603"/>
        <v>0</v>
      </c>
      <c r="F1205" s="6">
        <f t="shared" si="604"/>
        <v>0</v>
      </c>
      <c r="G1205" s="8"/>
      <c r="H1205" s="27"/>
      <c r="I1205" s="6">
        <f t="shared" si="605"/>
        <v>0</v>
      </c>
      <c r="J1205" s="6">
        <f t="shared" si="606"/>
        <v>0</v>
      </c>
      <c r="K1205" s="8">
        <f t="shared" si="607"/>
        <v>0</v>
      </c>
      <c r="L1205" s="8"/>
    </row>
    <row r="1206" spans="4:12" ht="14.1" customHeight="1" x14ac:dyDescent="0.3">
      <c r="D1206" s="27"/>
      <c r="E1206" s="6">
        <f t="shared" si="603"/>
        <v>0</v>
      </c>
      <c r="F1206" s="6">
        <f t="shared" si="604"/>
        <v>0</v>
      </c>
      <c r="G1206" s="8"/>
      <c r="H1206" s="27"/>
      <c r="I1206" s="6">
        <f t="shared" si="605"/>
        <v>0</v>
      </c>
      <c r="J1206" s="6">
        <f t="shared" si="606"/>
        <v>0</v>
      </c>
      <c r="K1206" s="8">
        <f t="shared" si="607"/>
        <v>0</v>
      </c>
      <c r="L1206" s="8"/>
    </row>
    <row r="1207" spans="4:12" ht="14.1" customHeight="1" x14ac:dyDescent="0.3">
      <c r="D1207" s="27"/>
      <c r="E1207" s="6">
        <f t="shared" si="603"/>
        <v>0</v>
      </c>
      <c r="F1207" s="6">
        <f t="shared" si="604"/>
        <v>0</v>
      </c>
      <c r="G1207" s="8"/>
      <c r="H1207" s="27"/>
      <c r="I1207" s="6">
        <f t="shared" si="605"/>
        <v>0</v>
      </c>
      <c r="J1207" s="6">
        <f t="shared" si="606"/>
        <v>0</v>
      </c>
      <c r="K1207" s="8">
        <f t="shared" si="607"/>
        <v>0</v>
      </c>
      <c r="L1207" s="8"/>
    </row>
    <row r="1208" spans="4:12" ht="14.1" customHeight="1" x14ac:dyDescent="0.3">
      <c r="D1208" s="27"/>
      <c r="E1208" s="6">
        <f t="shared" si="603"/>
        <v>0</v>
      </c>
      <c r="F1208" s="6">
        <f t="shared" si="604"/>
        <v>0</v>
      </c>
      <c r="G1208" s="8"/>
      <c r="H1208" s="27"/>
      <c r="I1208" s="6">
        <f t="shared" si="605"/>
        <v>0</v>
      </c>
      <c r="J1208" s="6">
        <f t="shared" si="606"/>
        <v>0</v>
      </c>
      <c r="K1208" s="8">
        <f t="shared" si="607"/>
        <v>0</v>
      </c>
      <c r="L1208" s="8"/>
    </row>
    <row r="1209" spans="4:12" ht="14.1" customHeight="1" x14ac:dyDescent="0.3">
      <c r="D1209" s="27"/>
      <c r="E1209" s="6">
        <f t="shared" ref="E1209" si="608">IF(E1197="sauen",F1197,0)</f>
        <v>0</v>
      </c>
      <c r="F1209" s="6">
        <f t="shared" ref="F1209" si="609">IF(E1197="Sauen m",F1197,0)</f>
        <v>0</v>
      </c>
      <c r="G1209" s="8"/>
      <c r="H1209" s="27"/>
      <c r="I1209" s="6">
        <f t="shared" ref="I1209" si="610">IF(E1197="sauen",G1197,0)</f>
        <v>0</v>
      </c>
      <c r="J1209" s="6">
        <f t="shared" ref="J1209" si="611">IF(E1197="sauen m",G1197,0)</f>
        <v>0</v>
      </c>
      <c r="K1209" s="8">
        <f t="shared" ref="K1209" si="612">IF(E1197="Schwein verworfen",G1197,0)</f>
        <v>0</v>
      </c>
      <c r="L1209" s="8"/>
    </row>
    <row r="1210" spans="4:12" ht="14.1" customHeight="1" x14ac:dyDescent="0.3">
      <c r="D1210" s="15" t="s">
        <v>145</v>
      </c>
      <c r="E1210" s="16">
        <f t="shared" ref="E1210:F1210" si="613">SUM(E1200:E1209)</f>
        <v>0</v>
      </c>
      <c r="F1210" s="16">
        <f t="shared" si="613"/>
        <v>0</v>
      </c>
      <c r="G1210" s="17"/>
      <c r="H1210" s="27" t="s">
        <v>146</v>
      </c>
      <c r="I1210" s="6">
        <f t="shared" ref="I1210:K1210" si="614">SUM(I1200:I1209)</f>
        <v>0</v>
      </c>
      <c r="J1210" s="6">
        <f t="shared" si="614"/>
        <v>0</v>
      </c>
      <c r="K1210" s="8">
        <f t="shared" si="614"/>
        <v>0</v>
      </c>
      <c r="L1210" s="8"/>
    </row>
    <row r="1211" spans="4:12" ht="14.1" customHeight="1" thickBot="1" x14ac:dyDescent="0.35">
      <c r="D1211" s="28"/>
      <c r="E1211" s="9">
        <f t="shared" ref="E1211:E1243" si="615">SUM(E1210:F1210)</f>
        <v>0</v>
      </c>
      <c r="F1211" s="9"/>
      <c r="G1211" s="78"/>
      <c r="H1211" s="28"/>
      <c r="I1211" s="9">
        <f t="shared" ref="I1211" si="616">SUM(I1210:K1210)</f>
        <v>0</v>
      </c>
      <c r="J1211" s="9"/>
      <c r="K1211" s="78"/>
      <c r="L1211" s="8"/>
    </row>
    <row r="1212" spans="4:12" ht="14.1" customHeight="1" x14ac:dyDescent="0.3">
      <c r="D1212" s="27"/>
      <c r="E1212" s="6"/>
      <c r="F1212" s="6"/>
      <c r="G1212" s="6"/>
      <c r="H1212" s="6"/>
      <c r="I1212" s="6"/>
      <c r="J1212" s="6"/>
      <c r="K1212" s="6"/>
      <c r="L1212" s="8"/>
    </row>
    <row r="1213" spans="4:12" ht="14.1" customHeight="1" x14ac:dyDescent="0.3">
      <c r="D1213" s="27"/>
      <c r="E1213" s="6"/>
      <c r="F1213" s="6"/>
      <c r="G1213" s="6"/>
      <c r="H1213" s="6"/>
      <c r="I1213" s="6"/>
      <c r="J1213" s="6"/>
      <c r="K1213" s="6"/>
      <c r="L1213" s="8"/>
    </row>
    <row r="1214" spans="4:12" ht="14.1" customHeight="1" thickBot="1" x14ac:dyDescent="0.35">
      <c r="D1214" s="27"/>
      <c r="E1214" s="6"/>
      <c r="F1214" s="6"/>
      <c r="G1214" s="6"/>
      <c r="H1214" s="6"/>
      <c r="I1214" s="6"/>
      <c r="J1214" s="6"/>
      <c r="K1214" s="6"/>
      <c r="L1214" s="8"/>
    </row>
    <row r="1215" spans="4:12" ht="14.1" customHeight="1" x14ac:dyDescent="0.3">
      <c r="D1215" s="11" t="s">
        <v>153</v>
      </c>
      <c r="E1215" s="14" t="s">
        <v>148</v>
      </c>
      <c r="F1215" s="12" t="s">
        <v>149</v>
      </c>
      <c r="G1215" s="6"/>
      <c r="H1215" s="6"/>
      <c r="I1215" s="6"/>
      <c r="J1215" s="6"/>
      <c r="K1215" s="6"/>
      <c r="L1215" s="8"/>
    </row>
    <row r="1216" spans="4:12" ht="14.1" customHeight="1" thickBot="1" x14ac:dyDescent="0.35">
      <c r="D1216" s="13">
        <f t="shared" ref="D1216" si="617">G1197-I1211</f>
        <v>0</v>
      </c>
      <c r="E1216" s="10" t="e">
        <f t="shared" ref="E1216" si="618">(F1197-E1211)/(G1197-I1211)</f>
        <v>#DIV/0!</v>
      </c>
      <c r="F1216" s="78" t="e">
        <f t="shared" ref="F1216" si="619">F1197/G1197</f>
        <v>#DIV/0!</v>
      </c>
      <c r="G1216" s="9"/>
      <c r="H1216" s="9"/>
      <c r="I1216" s="9"/>
      <c r="J1216" s="9"/>
      <c r="K1216" s="9"/>
      <c r="L1216" s="78"/>
    </row>
    <row r="1217" spans="4:12" ht="14.1" customHeight="1" thickBot="1" x14ac:dyDescent="0.35">
      <c r="D1217" s="33" t="s">
        <v>261</v>
      </c>
      <c r="E1217" s="34"/>
      <c r="F1217" s="34"/>
      <c r="G1217" s="34"/>
      <c r="H1217" s="34"/>
      <c r="I1217" s="34"/>
      <c r="J1217" s="34"/>
      <c r="K1217" s="34"/>
      <c r="L1217" s="35"/>
    </row>
    <row r="1218" spans="4:12" ht="14.1" customHeight="1" x14ac:dyDescent="0.3">
      <c r="D1218" s="27"/>
      <c r="E1218" s="6"/>
      <c r="F1218" s="6" t="s">
        <v>142</v>
      </c>
      <c r="G1218" s="8" t="s">
        <v>72</v>
      </c>
      <c r="H1218" s="6"/>
      <c r="I1218" s="6"/>
      <c r="J1218" s="6"/>
      <c r="K1218" s="6"/>
      <c r="L1218" s="8"/>
    </row>
    <row r="1219" spans="4:12" ht="14.1" customHeight="1" x14ac:dyDescent="0.3">
      <c r="D1219" s="27"/>
      <c r="E1219" s="80">
        <f>'Sauen + verworfen Basis'!C409</f>
        <v>0</v>
      </c>
      <c r="F1219" s="31">
        <f>'Sauen + verworfen Basis'!D409*'Sauen + verworfen Basis'!B409</f>
        <v>0</v>
      </c>
      <c r="G1219" s="18">
        <f>'Sauen + verworfen Basis'!B409</f>
        <v>0</v>
      </c>
      <c r="H1219" s="6"/>
      <c r="I1219" s="6"/>
      <c r="J1219" s="6"/>
      <c r="K1219" s="6"/>
      <c r="L1219" s="8"/>
    </row>
    <row r="1220" spans="4:12" ht="14.1" customHeight="1" x14ac:dyDescent="0.3">
      <c r="D1220" s="27"/>
      <c r="E1220" s="80">
        <f>'Sauen + verworfen Basis'!C410</f>
        <v>0</v>
      </c>
      <c r="F1220" s="31">
        <f>'Sauen + verworfen Basis'!D410*'Sauen + verworfen Basis'!B410</f>
        <v>0</v>
      </c>
      <c r="G1220" s="18">
        <f>'Sauen + verworfen Basis'!B410</f>
        <v>0</v>
      </c>
      <c r="H1220" s="6"/>
      <c r="I1220" s="6"/>
      <c r="J1220" s="6"/>
      <c r="K1220" s="6"/>
      <c r="L1220" s="8"/>
    </row>
    <row r="1221" spans="4:12" ht="14.1" customHeight="1" x14ac:dyDescent="0.3">
      <c r="D1221" s="27"/>
      <c r="E1221" s="80">
        <f>'Sauen + verworfen Basis'!C411</f>
        <v>0</v>
      </c>
      <c r="F1221" s="31">
        <f>'Sauen + verworfen Basis'!D411*'Sauen + verworfen Basis'!B411</f>
        <v>0</v>
      </c>
      <c r="G1221" s="18">
        <f>'Sauen + verworfen Basis'!B411</f>
        <v>0</v>
      </c>
      <c r="H1221" s="6"/>
      <c r="I1221" s="6"/>
      <c r="J1221" s="6"/>
      <c r="K1221" s="6"/>
      <c r="L1221" s="8"/>
    </row>
    <row r="1222" spans="4:12" ht="14.1" customHeight="1" x14ac:dyDescent="0.3">
      <c r="D1222" s="27"/>
      <c r="E1222" s="80">
        <f>'Sauen + verworfen Basis'!C412</f>
        <v>0</v>
      </c>
      <c r="F1222" s="31">
        <f>'Sauen + verworfen Basis'!D412*'Sauen + verworfen Basis'!B412</f>
        <v>0</v>
      </c>
      <c r="G1222" s="18">
        <f>'Sauen + verworfen Basis'!B412</f>
        <v>0</v>
      </c>
      <c r="H1222" s="6"/>
      <c r="I1222" s="6"/>
      <c r="J1222" s="6"/>
      <c r="K1222" s="6"/>
      <c r="L1222" s="8"/>
    </row>
    <row r="1223" spans="4:12" ht="14.1" customHeight="1" x14ac:dyDescent="0.3">
      <c r="D1223" s="27"/>
      <c r="E1223" s="80">
        <f>'Sauen + verworfen Basis'!C413</f>
        <v>0</v>
      </c>
      <c r="F1223" s="31">
        <f>'Sauen + verworfen Basis'!D413*'Sauen + verworfen Basis'!B413</f>
        <v>0</v>
      </c>
      <c r="G1223" s="18">
        <f>'Sauen + verworfen Basis'!B413</f>
        <v>0</v>
      </c>
      <c r="H1223" s="6"/>
      <c r="I1223" s="6"/>
      <c r="J1223" s="6"/>
      <c r="K1223" s="6"/>
      <c r="L1223" s="8"/>
    </row>
    <row r="1224" spans="4:12" ht="14.1" customHeight="1" x14ac:dyDescent="0.3">
      <c r="D1224" s="27"/>
      <c r="E1224" s="80">
        <f>'Sauen + verworfen Basis'!C414</f>
        <v>0</v>
      </c>
      <c r="F1224" s="31">
        <f>'Sauen + verworfen Basis'!D414*'Sauen + verworfen Basis'!B414</f>
        <v>0</v>
      </c>
      <c r="G1224" s="18">
        <f>'Sauen + verworfen Basis'!B414</f>
        <v>0</v>
      </c>
      <c r="H1224" s="6"/>
      <c r="I1224" s="6"/>
      <c r="J1224" s="6"/>
      <c r="K1224" s="6"/>
      <c r="L1224" s="8"/>
    </row>
    <row r="1225" spans="4:12" ht="14.1" customHeight="1" x14ac:dyDescent="0.3">
      <c r="D1225" s="27"/>
      <c r="E1225" s="80">
        <f>'Sauen + verworfen Basis'!C415</f>
        <v>0</v>
      </c>
      <c r="F1225" s="31">
        <f>'Sauen + verworfen Basis'!D415*'Sauen + verworfen Basis'!B415</f>
        <v>0</v>
      </c>
      <c r="G1225" s="18">
        <f>'Sauen + verworfen Basis'!B415</f>
        <v>0</v>
      </c>
      <c r="H1225" s="6"/>
      <c r="I1225" s="6"/>
      <c r="J1225" s="6"/>
      <c r="K1225" s="6"/>
      <c r="L1225" s="8"/>
    </row>
    <row r="1226" spans="4:12" ht="14.1" customHeight="1" x14ac:dyDescent="0.3">
      <c r="D1226" s="27"/>
      <c r="E1226" s="80">
        <f>'Sauen + verworfen Basis'!C416</f>
        <v>0</v>
      </c>
      <c r="F1226" s="31">
        <f>'Sauen + verworfen Basis'!D416*'Sauen + verworfen Basis'!B416</f>
        <v>0</v>
      </c>
      <c r="G1226" s="18">
        <f>'Sauen + verworfen Basis'!B416</f>
        <v>0</v>
      </c>
      <c r="H1226" s="6"/>
      <c r="I1226" s="6"/>
      <c r="J1226" s="6"/>
      <c r="K1226" s="6"/>
      <c r="L1226" s="8"/>
    </row>
    <row r="1227" spans="4:12" ht="14.1" customHeight="1" x14ac:dyDescent="0.3">
      <c r="D1227" s="27"/>
      <c r="E1227" s="80">
        <f>'Sauen + verworfen Basis'!C417</f>
        <v>0</v>
      </c>
      <c r="F1227" s="31">
        <f>'Sauen + verworfen Basis'!D417*'Sauen + verworfen Basis'!B417</f>
        <v>0</v>
      </c>
      <c r="G1227" s="18">
        <f>'Sauen + verworfen Basis'!B417</f>
        <v>0</v>
      </c>
      <c r="H1227" s="6"/>
      <c r="I1227" s="6"/>
      <c r="J1227" s="6"/>
      <c r="K1227" s="6"/>
      <c r="L1227" s="8"/>
    </row>
    <row r="1228" spans="4:12" ht="14.1" customHeight="1" x14ac:dyDescent="0.3">
      <c r="D1228" s="27"/>
      <c r="E1228" s="80">
        <f>'Sauen + verworfen Basis'!C418</f>
        <v>0</v>
      </c>
      <c r="F1228" s="31">
        <f>'Sauen + verworfen Basis'!D418*'Sauen + verworfen Basis'!B418</f>
        <v>0</v>
      </c>
      <c r="G1228" s="18">
        <f>'Sauen + verworfen Basis'!B418</f>
        <v>0</v>
      </c>
      <c r="H1228" s="6"/>
      <c r="I1228" s="6"/>
      <c r="J1228" s="6"/>
      <c r="K1228" s="6"/>
      <c r="L1228" s="8"/>
    </row>
    <row r="1229" spans="4:12" ht="14.1" customHeight="1" thickBot="1" x14ac:dyDescent="0.35">
      <c r="D1229" s="19" t="s">
        <v>143</v>
      </c>
      <c r="E1229" s="20"/>
      <c r="F1229" s="32">
        <f t="shared" ref="F1229:G1229" si="620">ROUND(SUM(F1219:F1228),2)</f>
        <v>0</v>
      </c>
      <c r="G1229" s="21">
        <f t="shared" si="620"/>
        <v>0</v>
      </c>
      <c r="H1229" s="6"/>
      <c r="I1229" s="6"/>
      <c r="J1229" s="6"/>
      <c r="K1229" s="6"/>
      <c r="L1229" s="8"/>
    </row>
    <row r="1230" spans="4:12" ht="14.1" customHeight="1" thickBot="1" x14ac:dyDescent="0.35">
      <c r="D1230" s="27"/>
      <c r="E1230" s="6"/>
      <c r="F1230" s="6"/>
      <c r="G1230" s="6"/>
      <c r="H1230" s="6"/>
      <c r="I1230" s="6"/>
      <c r="J1230" s="6"/>
      <c r="K1230" s="6"/>
      <c r="L1230" s="8"/>
    </row>
    <row r="1231" spans="4:12" ht="14.1" customHeight="1" x14ac:dyDescent="0.3">
      <c r="D1231" s="26"/>
      <c r="E1231" s="7" t="s">
        <v>133</v>
      </c>
      <c r="F1231" s="7" t="s">
        <v>136</v>
      </c>
      <c r="G1231" s="77"/>
      <c r="H1231" s="26"/>
      <c r="I1231" s="7" t="s">
        <v>144</v>
      </c>
      <c r="J1231" s="7" t="s">
        <v>136</v>
      </c>
      <c r="K1231" s="22" t="s">
        <v>152</v>
      </c>
      <c r="L1231" s="8"/>
    </row>
    <row r="1232" spans="4:12" ht="14.1" customHeight="1" x14ac:dyDescent="0.3">
      <c r="D1232" s="27"/>
      <c r="E1232" s="6">
        <f t="shared" ref="E1232:E1240" si="621">IF(E1219="sauen",F1219,0)</f>
        <v>0</v>
      </c>
      <c r="F1232" s="6">
        <f t="shared" ref="F1232:F1240" si="622">IF(E1219="Sauen m",F1219,0)</f>
        <v>0</v>
      </c>
      <c r="G1232" s="8"/>
      <c r="H1232" s="27"/>
      <c r="I1232" s="6">
        <f t="shared" ref="I1232:I1240" si="623">IF(E1219="sauen",G1219,0)</f>
        <v>0</v>
      </c>
      <c r="J1232" s="6">
        <f t="shared" ref="J1232:J1240" si="624">IF(E1219="sauen m",G1219,0)</f>
        <v>0</v>
      </c>
      <c r="K1232" s="8">
        <f t="shared" ref="K1232:K1240" si="625">IF(E1219="Schwein verworfen",G1219,0)</f>
        <v>0</v>
      </c>
      <c r="L1232" s="8"/>
    </row>
    <row r="1233" spans="4:12" ht="14.1" customHeight="1" x14ac:dyDescent="0.3">
      <c r="D1233" s="27"/>
      <c r="E1233" s="6">
        <f t="shared" si="621"/>
        <v>0</v>
      </c>
      <c r="F1233" s="6">
        <f t="shared" si="622"/>
        <v>0</v>
      </c>
      <c r="G1233" s="8"/>
      <c r="H1233" s="27"/>
      <c r="I1233" s="6">
        <f t="shared" si="623"/>
        <v>0</v>
      </c>
      <c r="J1233" s="6">
        <f t="shared" si="624"/>
        <v>0</v>
      </c>
      <c r="K1233" s="8">
        <f t="shared" si="625"/>
        <v>0</v>
      </c>
      <c r="L1233" s="8"/>
    </row>
    <row r="1234" spans="4:12" ht="14.1" customHeight="1" x14ac:dyDescent="0.3">
      <c r="D1234" s="27"/>
      <c r="E1234" s="6">
        <f t="shared" si="621"/>
        <v>0</v>
      </c>
      <c r="F1234" s="6">
        <f t="shared" si="622"/>
        <v>0</v>
      </c>
      <c r="G1234" s="8"/>
      <c r="H1234" s="27"/>
      <c r="I1234" s="6">
        <f t="shared" si="623"/>
        <v>0</v>
      </c>
      <c r="J1234" s="6">
        <f t="shared" si="624"/>
        <v>0</v>
      </c>
      <c r="K1234" s="8">
        <f t="shared" si="625"/>
        <v>0</v>
      </c>
      <c r="L1234" s="8"/>
    </row>
    <row r="1235" spans="4:12" ht="14.1" customHeight="1" x14ac:dyDescent="0.3">
      <c r="D1235" s="27"/>
      <c r="E1235" s="6">
        <f t="shared" si="621"/>
        <v>0</v>
      </c>
      <c r="F1235" s="6">
        <f t="shared" si="622"/>
        <v>0</v>
      </c>
      <c r="G1235" s="8"/>
      <c r="H1235" s="27"/>
      <c r="I1235" s="6">
        <f t="shared" si="623"/>
        <v>0</v>
      </c>
      <c r="J1235" s="6">
        <f t="shared" si="624"/>
        <v>0</v>
      </c>
      <c r="K1235" s="8">
        <f t="shared" si="625"/>
        <v>0</v>
      </c>
      <c r="L1235" s="8"/>
    </row>
    <row r="1236" spans="4:12" ht="14.1" customHeight="1" x14ac:dyDescent="0.3">
      <c r="D1236" s="27"/>
      <c r="E1236" s="6">
        <f t="shared" si="621"/>
        <v>0</v>
      </c>
      <c r="F1236" s="6">
        <f t="shared" si="622"/>
        <v>0</v>
      </c>
      <c r="G1236" s="8"/>
      <c r="H1236" s="27"/>
      <c r="I1236" s="6">
        <f t="shared" si="623"/>
        <v>0</v>
      </c>
      <c r="J1236" s="6">
        <f t="shared" si="624"/>
        <v>0</v>
      </c>
      <c r="K1236" s="8">
        <f t="shared" si="625"/>
        <v>0</v>
      </c>
      <c r="L1236" s="8"/>
    </row>
    <row r="1237" spans="4:12" ht="14.1" customHeight="1" x14ac:dyDescent="0.3">
      <c r="D1237" s="27"/>
      <c r="E1237" s="6">
        <f t="shared" si="621"/>
        <v>0</v>
      </c>
      <c r="F1237" s="6">
        <f t="shared" si="622"/>
        <v>0</v>
      </c>
      <c r="G1237" s="8"/>
      <c r="H1237" s="27"/>
      <c r="I1237" s="6">
        <f t="shared" si="623"/>
        <v>0</v>
      </c>
      <c r="J1237" s="6">
        <f t="shared" si="624"/>
        <v>0</v>
      </c>
      <c r="K1237" s="8">
        <f t="shared" si="625"/>
        <v>0</v>
      </c>
      <c r="L1237" s="8"/>
    </row>
    <row r="1238" spans="4:12" ht="14.1" customHeight="1" x14ac:dyDescent="0.3">
      <c r="D1238" s="27"/>
      <c r="E1238" s="6">
        <f t="shared" si="621"/>
        <v>0</v>
      </c>
      <c r="F1238" s="6">
        <f t="shared" si="622"/>
        <v>0</v>
      </c>
      <c r="G1238" s="8"/>
      <c r="H1238" s="27"/>
      <c r="I1238" s="6">
        <f t="shared" si="623"/>
        <v>0</v>
      </c>
      <c r="J1238" s="6">
        <f t="shared" si="624"/>
        <v>0</v>
      </c>
      <c r="K1238" s="8">
        <f t="shared" si="625"/>
        <v>0</v>
      </c>
      <c r="L1238" s="8"/>
    </row>
    <row r="1239" spans="4:12" ht="14.1" customHeight="1" x14ac:dyDescent="0.3">
      <c r="D1239" s="27"/>
      <c r="E1239" s="6">
        <f t="shared" si="621"/>
        <v>0</v>
      </c>
      <c r="F1239" s="6">
        <f t="shared" si="622"/>
        <v>0</v>
      </c>
      <c r="G1239" s="8"/>
      <c r="H1239" s="27"/>
      <c r="I1239" s="6">
        <f t="shared" si="623"/>
        <v>0</v>
      </c>
      <c r="J1239" s="6">
        <f t="shared" si="624"/>
        <v>0</v>
      </c>
      <c r="K1239" s="8">
        <f t="shared" si="625"/>
        <v>0</v>
      </c>
      <c r="L1239" s="8"/>
    </row>
    <row r="1240" spans="4:12" ht="14.1" customHeight="1" x14ac:dyDescent="0.3">
      <c r="D1240" s="27"/>
      <c r="E1240" s="6">
        <f t="shared" si="621"/>
        <v>0</v>
      </c>
      <c r="F1240" s="6">
        <f t="shared" si="622"/>
        <v>0</v>
      </c>
      <c r="G1240" s="8"/>
      <c r="H1240" s="27"/>
      <c r="I1240" s="6">
        <f t="shared" si="623"/>
        <v>0</v>
      </c>
      <c r="J1240" s="6">
        <f t="shared" si="624"/>
        <v>0</v>
      </c>
      <c r="K1240" s="8">
        <f t="shared" si="625"/>
        <v>0</v>
      </c>
      <c r="L1240" s="8"/>
    </row>
    <row r="1241" spans="4:12" ht="14.1" customHeight="1" x14ac:dyDescent="0.3">
      <c r="D1241" s="27"/>
      <c r="E1241" s="6">
        <f t="shared" ref="E1241" si="626">IF(E1229="sauen",F1229,0)</f>
        <v>0</v>
      </c>
      <c r="F1241" s="6">
        <f t="shared" ref="F1241" si="627">IF(E1229="Sauen m",F1229,0)</f>
        <v>0</v>
      </c>
      <c r="G1241" s="8"/>
      <c r="H1241" s="27"/>
      <c r="I1241" s="6">
        <f t="shared" ref="I1241" si="628">IF(E1229="sauen",G1229,0)</f>
        <v>0</v>
      </c>
      <c r="J1241" s="6">
        <f t="shared" ref="J1241" si="629">IF(E1229="sauen m",G1229,0)</f>
        <v>0</v>
      </c>
      <c r="K1241" s="8">
        <f t="shared" ref="K1241" si="630">IF(E1229="Schwein verworfen",G1229,0)</f>
        <v>0</v>
      </c>
      <c r="L1241" s="8"/>
    </row>
    <row r="1242" spans="4:12" ht="14.1" customHeight="1" x14ac:dyDescent="0.3">
      <c r="D1242" s="15" t="s">
        <v>145</v>
      </c>
      <c r="E1242" s="16">
        <f t="shared" ref="E1242:F1242" si="631">SUM(E1232:E1241)</f>
        <v>0</v>
      </c>
      <c r="F1242" s="16">
        <f t="shared" si="631"/>
        <v>0</v>
      </c>
      <c r="G1242" s="17"/>
      <c r="H1242" s="27" t="s">
        <v>146</v>
      </c>
      <c r="I1242" s="6">
        <f t="shared" ref="I1242:K1242" si="632">SUM(I1232:I1241)</f>
        <v>0</v>
      </c>
      <c r="J1242" s="6">
        <f t="shared" si="632"/>
        <v>0</v>
      </c>
      <c r="K1242" s="8">
        <f t="shared" si="632"/>
        <v>0</v>
      </c>
      <c r="L1242" s="8"/>
    </row>
    <row r="1243" spans="4:12" ht="14.1" customHeight="1" thickBot="1" x14ac:dyDescent="0.35">
      <c r="D1243" s="28"/>
      <c r="E1243" s="9">
        <f t="shared" si="615"/>
        <v>0</v>
      </c>
      <c r="F1243" s="9"/>
      <c r="G1243" s="78"/>
      <c r="H1243" s="28"/>
      <c r="I1243" s="9">
        <f t="shared" ref="I1243" si="633">SUM(I1242:K1242)</f>
        <v>0</v>
      </c>
      <c r="J1243" s="9"/>
      <c r="K1243" s="78"/>
      <c r="L1243" s="8"/>
    </row>
    <row r="1244" spans="4:12" ht="14.1" customHeight="1" x14ac:dyDescent="0.3">
      <c r="D1244" s="27"/>
      <c r="E1244" s="6"/>
      <c r="F1244" s="6"/>
      <c r="G1244" s="6"/>
      <c r="H1244" s="6"/>
      <c r="I1244" s="6"/>
      <c r="J1244" s="6"/>
      <c r="K1244" s="6"/>
      <c r="L1244" s="8"/>
    </row>
    <row r="1245" spans="4:12" ht="14.1" customHeight="1" x14ac:dyDescent="0.3">
      <c r="D1245" s="27"/>
      <c r="E1245" s="6"/>
      <c r="F1245" s="6"/>
      <c r="G1245" s="6"/>
      <c r="H1245" s="6"/>
      <c r="I1245" s="6"/>
      <c r="J1245" s="6"/>
      <c r="K1245" s="6"/>
      <c r="L1245" s="8"/>
    </row>
    <row r="1246" spans="4:12" ht="14.1" customHeight="1" thickBot="1" x14ac:dyDescent="0.35">
      <c r="D1246" s="27"/>
      <c r="E1246" s="6"/>
      <c r="F1246" s="6"/>
      <c r="G1246" s="6"/>
      <c r="H1246" s="6"/>
      <c r="I1246" s="6"/>
      <c r="J1246" s="6"/>
      <c r="K1246" s="6"/>
      <c r="L1246" s="8"/>
    </row>
    <row r="1247" spans="4:12" ht="14.1" customHeight="1" x14ac:dyDescent="0.3">
      <c r="D1247" s="11" t="s">
        <v>153</v>
      </c>
      <c r="E1247" s="14" t="s">
        <v>148</v>
      </c>
      <c r="F1247" s="12" t="s">
        <v>149</v>
      </c>
      <c r="G1247" s="6"/>
      <c r="H1247" s="6"/>
      <c r="I1247" s="6"/>
      <c r="J1247" s="6"/>
      <c r="K1247" s="6"/>
      <c r="L1247" s="8"/>
    </row>
    <row r="1248" spans="4:12" ht="14.1" customHeight="1" thickBot="1" x14ac:dyDescent="0.35">
      <c r="D1248" s="13">
        <f t="shared" ref="D1248" si="634">G1229-I1243</f>
        <v>0</v>
      </c>
      <c r="E1248" s="10" t="e">
        <f t="shared" ref="E1248" si="635">(F1229-E1243)/(G1229-I1243)</f>
        <v>#DIV/0!</v>
      </c>
      <c r="F1248" s="78" t="e">
        <f t="shared" ref="F1248" si="636">F1229/G1229</f>
        <v>#DIV/0!</v>
      </c>
      <c r="G1248" s="9"/>
      <c r="H1248" s="9"/>
      <c r="I1248" s="9"/>
      <c r="J1248" s="9"/>
      <c r="K1248" s="9"/>
      <c r="L1248" s="78"/>
    </row>
    <row r="1249" spans="4:12" ht="14.1" customHeight="1" thickBot="1" x14ac:dyDescent="0.35">
      <c r="D1249" s="33" t="s">
        <v>262</v>
      </c>
      <c r="E1249" s="34"/>
      <c r="F1249" s="34"/>
      <c r="G1249" s="34"/>
      <c r="H1249" s="34"/>
      <c r="I1249" s="34"/>
      <c r="J1249" s="34"/>
      <c r="K1249" s="34"/>
      <c r="L1249" s="35"/>
    </row>
    <row r="1250" spans="4:12" ht="14.1" customHeight="1" x14ac:dyDescent="0.3">
      <c r="D1250" s="27"/>
      <c r="E1250" s="6"/>
      <c r="F1250" s="6" t="s">
        <v>142</v>
      </c>
      <c r="G1250" s="8" t="s">
        <v>72</v>
      </c>
      <c r="H1250" s="6"/>
      <c r="I1250" s="6"/>
      <c r="J1250" s="6"/>
      <c r="K1250" s="6"/>
      <c r="L1250" s="8"/>
    </row>
    <row r="1251" spans="4:12" ht="14.1" customHeight="1" x14ac:dyDescent="0.3">
      <c r="D1251" s="27"/>
      <c r="E1251" s="80">
        <f>'Sauen + verworfen Basis'!C420</f>
        <v>0</v>
      </c>
      <c r="F1251" s="31">
        <f>'Sauen + verworfen Basis'!D420*'Sauen + verworfen Basis'!B420</f>
        <v>0</v>
      </c>
      <c r="G1251" s="18">
        <f>'Sauen + verworfen Basis'!B420</f>
        <v>0</v>
      </c>
      <c r="H1251" s="6"/>
      <c r="I1251" s="6"/>
      <c r="J1251" s="6"/>
      <c r="K1251" s="6"/>
      <c r="L1251" s="8"/>
    </row>
    <row r="1252" spans="4:12" ht="14.1" customHeight="1" x14ac:dyDescent="0.3">
      <c r="D1252" s="27"/>
      <c r="E1252" s="80">
        <f>'Sauen + verworfen Basis'!C421</f>
        <v>0</v>
      </c>
      <c r="F1252" s="31">
        <f>'Sauen + verworfen Basis'!D421*'Sauen + verworfen Basis'!B421</f>
        <v>0</v>
      </c>
      <c r="G1252" s="18">
        <f>'Sauen + verworfen Basis'!B421</f>
        <v>0</v>
      </c>
      <c r="H1252" s="6"/>
      <c r="I1252" s="6"/>
      <c r="J1252" s="6"/>
      <c r="K1252" s="6"/>
      <c r="L1252" s="8"/>
    </row>
    <row r="1253" spans="4:12" ht="14.1" customHeight="1" x14ac:dyDescent="0.3">
      <c r="D1253" s="27"/>
      <c r="E1253" s="80">
        <f>'Sauen + verworfen Basis'!C422</f>
        <v>0</v>
      </c>
      <c r="F1253" s="31">
        <f>'Sauen + verworfen Basis'!D422*'Sauen + verworfen Basis'!B422</f>
        <v>0</v>
      </c>
      <c r="G1253" s="18">
        <f>'Sauen + verworfen Basis'!B422</f>
        <v>0</v>
      </c>
      <c r="H1253" s="6"/>
      <c r="I1253" s="6"/>
      <c r="J1253" s="6"/>
      <c r="K1253" s="6"/>
      <c r="L1253" s="8"/>
    </row>
    <row r="1254" spans="4:12" ht="14.1" customHeight="1" x14ac:dyDescent="0.3">
      <c r="D1254" s="27"/>
      <c r="E1254" s="80">
        <f>'Sauen + verworfen Basis'!C423</f>
        <v>0</v>
      </c>
      <c r="F1254" s="31">
        <f>'Sauen + verworfen Basis'!D423*'Sauen + verworfen Basis'!B423</f>
        <v>0</v>
      </c>
      <c r="G1254" s="18">
        <f>'Sauen + verworfen Basis'!B423</f>
        <v>0</v>
      </c>
      <c r="H1254" s="6"/>
      <c r="I1254" s="6"/>
      <c r="J1254" s="6"/>
      <c r="K1254" s="6"/>
      <c r="L1254" s="8"/>
    </row>
    <row r="1255" spans="4:12" ht="14.1" customHeight="1" x14ac:dyDescent="0.3">
      <c r="D1255" s="27"/>
      <c r="E1255" s="80">
        <f>'Sauen + verworfen Basis'!C424</f>
        <v>0</v>
      </c>
      <c r="F1255" s="31">
        <f>'Sauen + verworfen Basis'!D424*'Sauen + verworfen Basis'!B424</f>
        <v>0</v>
      </c>
      <c r="G1255" s="18">
        <f>'Sauen + verworfen Basis'!B424</f>
        <v>0</v>
      </c>
      <c r="H1255" s="6"/>
      <c r="I1255" s="6"/>
      <c r="J1255" s="6"/>
      <c r="K1255" s="6"/>
      <c r="L1255" s="8"/>
    </row>
    <row r="1256" spans="4:12" ht="14.1" customHeight="1" x14ac:dyDescent="0.3">
      <c r="D1256" s="27"/>
      <c r="E1256" s="80">
        <f>'Sauen + verworfen Basis'!C425</f>
        <v>0</v>
      </c>
      <c r="F1256" s="31">
        <f>'Sauen + verworfen Basis'!D425*'Sauen + verworfen Basis'!B425</f>
        <v>0</v>
      </c>
      <c r="G1256" s="18">
        <f>'Sauen + verworfen Basis'!B425</f>
        <v>0</v>
      </c>
      <c r="H1256" s="6"/>
      <c r="I1256" s="6"/>
      <c r="J1256" s="6"/>
      <c r="K1256" s="6"/>
      <c r="L1256" s="8"/>
    </row>
    <row r="1257" spans="4:12" ht="14.1" customHeight="1" x14ac:dyDescent="0.3">
      <c r="D1257" s="27"/>
      <c r="E1257" s="80">
        <f>'Sauen + verworfen Basis'!C426</f>
        <v>0</v>
      </c>
      <c r="F1257" s="31">
        <f>'Sauen + verworfen Basis'!D426*'Sauen + verworfen Basis'!B426</f>
        <v>0</v>
      </c>
      <c r="G1257" s="18">
        <f>'Sauen + verworfen Basis'!B426</f>
        <v>0</v>
      </c>
      <c r="H1257" s="6"/>
      <c r="I1257" s="6"/>
      <c r="J1257" s="6"/>
      <c r="K1257" s="6"/>
      <c r="L1257" s="8"/>
    </row>
    <row r="1258" spans="4:12" ht="14.1" customHeight="1" x14ac:dyDescent="0.3">
      <c r="D1258" s="27"/>
      <c r="E1258" s="80">
        <f>'Sauen + verworfen Basis'!C427</f>
        <v>0</v>
      </c>
      <c r="F1258" s="31">
        <f>'Sauen + verworfen Basis'!D427*'Sauen + verworfen Basis'!B427</f>
        <v>0</v>
      </c>
      <c r="G1258" s="18">
        <f>'Sauen + verworfen Basis'!B427</f>
        <v>0</v>
      </c>
      <c r="H1258" s="6"/>
      <c r="I1258" s="6"/>
      <c r="J1258" s="6"/>
      <c r="K1258" s="6"/>
      <c r="L1258" s="8"/>
    </row>
    <row r="1259" spans="4:12" ht="14.1" customHeight="1" x14ac:dyDescent="0.3">
      <c r="D1259" s="27"/>
      <c r="E1259" s="80">
        <f>'Sauen + verworfen Basis'!C428</f>
        <v>0</v>
      </c>
      <c r="F1259" s="31">
        <f>'Sauen + verworfen Basis'!D428*'Sauen + verworfen Basis'!B428</f>
        <v>0</v>
      </c>
      <c r="G1259" s="18">
        <f>'Sauen + verworfen Basis'!B428</f>
        <v>0</v>
      </c>
      <c r="H1259" s="6"/>
      <c r="I1259" s="6"/>
      <c r="J1259" s="6"/>
      <c r="K1259" s="6"/>
      <c r="L1259" s="8"/>
    </row>
    <row r="1260" spans="4:12" ht="14.1" customHeight="1" x14ac:dyDescent="0.3">
      <c r="D1260" s="27"/>
      <c r="E1260" s="80">
        <f>'Sauen + verworfen Basis'!C429</f>
        <v>0</v>
      </c>
      <c r="F1260" s="31">
        <f>'Sauen + verworfen Basis'!D429*'Sauen + verworfen Basis'!B429</f>
        <v>0</v>
      </c>
      <c r="G1260" s="18">
        <f>'Sauen + verworfen Basis'!B429</f>
        <v>0</v>
      </c>
      <c r="H1260" s="6"/>
      <c r="I1260" s="6"/>
      <c r="J1260" s="6"/>
      <c r="K1260" s="6"/>
      <c r="L1260" s="8"/>
    </row>
    <row r="1261" spans="4:12" ht="14.1" customHeight="1" thickBot="1" x14ac:dyDescent="0.35">
      <c r="D1261" s="19" t="s">
        <v>143</v>
      </c>
      <c r="E1261" s="20"/>
      <c r="F1261" s="32">
        <f t="shared" ref="F1261:G1261" si="637">ROUND(SUM(F1251:F1260),2)</f>
        <v>0</v>
      </c>
      <c r="G1261" s="21">
        <f t="shared" si="637"/>
        <v>0</v>
      </c>
      <c r="H1261" s="6"/>
      <c r="I1261" s="6"/>
      <c r="J1261" s="6"/>
      <c r="K1261" s="6"/>
      <c r="L1261" s="8"/>
    </row>
    <row r="1262" spans="4:12" ht="14.1" customHeight="1" thickBot="1" x14ac:dyDescent="0.35">
      <c r="D1262" s="27"/>
      <c r="E1262" s="6"/>
      <c r="F1262" s="6"/>
      <c r="G1262" s="6"/>
      <c r="H1262" s="6"/>
      <c r="I1262" s="6"/>
      <c r="J1262" s="6"/>
      <c r="K1262" s="6"/>
      <c r="L1262" s="8"/>
    </row>
    <row r="1263" spans="4:12" ht="14.1" customHeight="1" x14ac:dyDescent="0.3">
      <c r="D1263" s="26"/>
      <c r="E1263" s="7" t="s">
        <v>133</v>
      </c>
      <c r="F1263" s="7" t="s">
        <v>136</v>
      </c>
      <c r="G1263" s="77"/>
      <c r="H1263" s="26"/>
      <c r="I1263" s="7" t="s">
        <v>144</v>
      </c>
      <c r="J1263" s="7" t="s">
        <v>136</v>
      </c>
      <c r="K1263" s="22" t="s">
        <v>152</v>
      </c>
      <c r="L1263" s="8"/>
    </row>
    <row r="1264" spans="4:12" ht="14.1" customHeight="1" x14ac:dyDescent="0.3">
      <c r="D1264" s="27"/>
      <c r="E1264" s="6">
        <f t="shared" ref="E1264:E1272" si="638">IF(E1251="sauen",F1251,0)</f>
        <v>0</v>
      </c>
      <c r="F1264" s="6">
        <f t="shared" ref="F1264:F1272" si="639">IF(E1251="Sauen m",F1251,0)</f>
        <v>0</v>
      </c>
      <c r="G1264" s="8"/>
      <c r="H1264" s="27"/>
      <c r="I1264" s="6">
        <f t="shared" ref="I1264:I1272" si="640">IF(E1251="sauen",G1251,0)</f>
        <v>0</v>
      </c>
      <c r="J1264" s="6">
        <f t="shared" ref="J1264:J1272" si="641">IF(E1251="sauen m",G1251,0)</f>
        <v>0</v>
      </c>
      <c r="K1264" s="8">
        <f t="shared" ref="K1264:K1272" si="642">IF(E1251="Schwein verworfen",G1251,0)</f>
        <v>0</v>
      </c>
      <c r="L1264" s="8"/>
    </row>
    <row r="1265" spans="4:12" ht="14.1" customHeight="1" x14ac:dyDescent="0.3">
      <c r="D1265" s="27"/>
      <c r="E1265" s="6">
        <f t="shared" si="638"/>
        <v>0</v>
      </c>
      <c r="F1265" s="6">
        <f t="shared" si="639"/>
        <v>0</v>
      </c>
      <c r="G1265" s="8"/>
      <c r="H1265" s="27"/>
      <c r="I1265" s="6">
        <f t="shared" si="640"/>
        <v>0</v>
      </c>
      <c r="J1265" s="6">
        <f t="shared" si="641"/>
        <v>0</v>
      </c>
      <c r="K1265" s="8">
        <f t="shared" si="642"/>
        <v>0</v>
      </c>
      <c r="L1265" s="8"/>
    </row>
    <row r="1266" spans="4:12" ht="14.1" customHeight="1" x14ac:dyDescent="0.3">
      <c r="D1266" s="27"/>
      <c r="E1266" s="6">
        <f t="shared" si="638"/>
        <v>0</v>
      </c>
      <c r="F1266" s="6">
        <f t="shared" si="639"/>
        <v>0</v>
      </c>
      <c r="G1266" s="8"/>
      <c r="H1266" s="27"/>
      <c r="I1266" s="6">
        <f t="shared" si="640"/>
        <v>0</v>
      </c>
      <c r="J1266" s="6">
        <f t="shared" si="641"/>
        <v>0</v>
      </c>
      <c r="K1266" s="8">
        <f t="shared" si="642"/>
        <v>0</v>
      </c>
      <c r="L1266" s="8"/>
    </row>
    <row r="1267" spans="4:12" ht="14.1" customHeight="1" x14ac:dyDescent="0.3">
      <c r="D1267" s="27"/>
      <c r="E1267" s="6">
        <f t="shared" si="638"/>
        <v>0</v>
      </c>
      <c r="F1267" s="6">
        <f t="shared" si="639"/>
        <v>0</v>
      </c>
      <c r="G1267" s="8"/>
      <c r="H1267" s="27"/>
      <c r="I1267" s="6">
        <f t="shared" si="640"/>
        <v>0</v>
      </c>
      <c r="J1267" s="6">
        <f t="shared" si="641"/>
        <v>0</v>
      </c>
      <c r="K1267" s="8">
        <f t="shared" si="642"/>
        <v>0</v>
      </c>
      <c r="L1267" s="8"/>
    </row>
    <row r="1268" spans="4:12" ht="14.1" customHeight="1" x14ac:dyDescent="0.3">
      <c r="D1268" s="27"/>
      <c r="E1268" s="6">
        <f t="shared" si="638"/>
        <v>0</v>
      </c>
      <c r="F1268" s="6">
        <f t="shared" si="639"/>
        <v>0</v>
      </c>
      <c r="G1268" s="8"/>
      <c r="H1268" s="27"/>
      <c r="I1268" s="6">
        <f t="shared" si="640"/>
        <v>0</v>
      </c>
      <c r="J1268" s="6">
        <f t="shared" si="641"/>
        <v>0</v>
      </c>
      <c r="K1268" s="8">
        <f t="shared" si="642"/>
        <v>0</v>
      </c>
      <c r="L1268" s="8"/>
    </row>
    <row r="1269" spans="4:12" ht="14.1" customHeight="1" x14ac:dyDescent="0.3">
      <c r="D1269" s="27"/>
      <c r="E1269" s="6">
        <f t="shared" si="638"/>
        <v>0</v>
      </c>
      <c r="F1269" s="6">
        <f t="shared" si="639"/>
        <v>0</v>
      </c>
      <c r="G1269" s="8"/>
      <c r="H1269" s="27"/>
      <c r="I1269" s="6">
        <f t="shared" si="640"/>
        <v>0</v>
      </c>
      <c r="J1269" s="6">
        <f t="shared" si="641"/>
        <v>0</v>
      </c>
      <c r="K1269" s="8">
        <f t="shared" si="642"/>
        <v>0</v>
      </c>
      <c r="L1269" s="8"/>
    </row>
    <row r="1270" spans="4:12" ht="14.1" customHeight="1" x14ac:dyDescent="0.3">
      <c r="D1270" s="27"/>
      <c r="E1270" s="6">
        <f t="shared" si="638"/>
        <v>0</v>
      </c>
      <c r="F1270" s="6">
        <f t="shared" si="639"/>
        <v>0</v>
      </c>
      <c r="G1270" s="8"/>
      <c r="H1270" s="27"/>
      <c r="I1270" s="6">
        <f t="shared" si="640"/>
        <v>0</v>
      </c>
      <c r="J1270" s="6">
        <f t="shared" si="641"/>
        <v>0</v>
      </c>
      <c r="K1270" s="8">
        <f t="shared" si="642"/>
        <v>0</v>
      </c>
      <c r="L1270" s="8"/>
    </row>
    <row r="1271" spans="4:12" ht="14.1" customHeight="1" x14ac:dyDescent="0.3">
      <c r="D1271" s="27"/>
      <c r="E1271" s="6">
        <f t="shared" si="638"/>
        <v>0</v>
      </c>
      <c r="F1271" s="6">
        <f t="shared" si="639"/>
        <v>0</v>
      </c>
      <c r="G1271" s="8"/>
      <c r="H1271" s="27"/>
      <c r="I1271" s="6">
        <f t="shared" si="640"/>
        <v>0</v>
      </c>
      <c r="J1271" s="6">
        <f t="shared" si="641"/>
        <v>0</v>
      </c>
      <c r="K1271" s="8">
        <f t="shared" si="642"/>
        <v>0</v>
      </c>
      <c r="L1271" s="8"/>
    </row>
    <row r="1272" spans="4:12" ht="14.1" customHeight="1" x14ac:dyDescent="0.3">
      <c r="D1272" s="27"/>
      <c r="E1272" s="6">
        <f t="shared" si="638"/>
        <v>0</v>
      </c>
      <c r="F1272" s="6">
        <f t="shared" si="639"/>
        <v>0</v>
      </c>
      <c r="G1272" s="8"/>
      <c r="H1272" s="27"/>
      <c r="I1272" s="6">
        <f t="shared" si="640"/>
        <v>0</v>
      </c>
      <c r="J1272" s="6">
        <f t="shared" si="641"/>
        <v>0</v>
      </c>
      <c r="K1272" s="8">
        <f t="shared" si="642"/>
        <v>0</v>
      </c>
      <c r="L1272" s="8"/>
    </row>
    <row r="1273" spans="4:12" ht="14.1" customHeight="1" x14ac:dyDescent="0.3">
      <c r="D1273" s="27"/>
      <c r="E1273" s="6">
        <f t="shared" ref="E1273" si="643">IF(E1261="sauen",F1261,0)</f>
        <v>0</v>
      </c>
      <c r="F1273" s="6">
        <f t="shared" ref="F1273" si="644">IF(E1261="Sauen m",F1261,0)</f>
        <v>0</v>
      </c>
      <c r="G1273" s="8"/>
      <c r="H1273" s="27"/>
      <c r="I1273" s="6">
        <f t="shared" ref="I1273" si="645">IF(E1261="sauen",G1261,0)</f>
        <v>0</v>
      </c>
      <c r="J1273" s="6">
        <f t="shared" ref="J1273" si="646">IF(E1261="sauen m",G1261,0)</f>
        <v>0</v>
      </c>
      <c r="K1273" s="8">
        <f t="shared" ref="K1273" si="647">IF(E1261="Schwein verworfen",G1261,0)</f>
        <v>0</v>
      </c>
      <c r="L1273" s="8"/>
    </row>
    <row r="1274" spans="4:12" ht="14.1" customHeight="1" x14ac:dyDescent="0.3">
      <c r="D1274" s="15" t="s">
        <v>145</v>
      </c>
      <c r="E1274" s="16">
        <f t="shared" ref="E1274:F1274" si="648">SUM(E1264:E1273)</f>
        <v>0</v>
      </c>
      <c r="F1274" s="16">
        <f t="shared" si="648"/>
        <v>0</v>
      </c>
      <c r="G1274" s="17"/>
      <c r="H1274" s="27" t="s">
        <v>146</v>
      </c>
      <c r="I1274" s="6">
        <f t="shared" ref="I1274:K1274" si="649">SUM(I1264:I1273)</f>
        <v>0</v>
      </c>
      <c r="J1274" s="6">
        <f t="shared" si="649"/>
        <v>0</v>
      </c>
      <c r="K1274" s="8">
        <f t="shared" si="649"/>
        <v>0</v>
      </c>
      <c r="L1274" s="8"/>
    </row>
    <row r="1275" spans="4:12" ht="14.1" customHeight="1" thickBot="1" x14ac:dyDescent="0.35">
      <c r="D1275" s="28"/>
      <c r="E1275" s="9">
        <f t="shared" ref="E1275:E1307" si="650">SUM(E1274:F1274)</f>
        <v>0</v>
      </c>
      <c r="F1275" s="9"/>
      <c r="G1275" s="78"/>
      <c r="H1275" s="28"/>
      <c r="I1275" s="9">
        <f t="shared" ref="I1275" si="651">SUM(I1274:K1274)</f>
        <v>0</v>
      </c>
      <c r="J1275" s="9"/>
      <c r="K1275" s="78"/>
      <c r="L1275" s="8"/>
    </row>
    <row r="1276" spans="4:12" ht="14.1" customHeight="1" x14ac:dyDescent="0.3">
      <c r="D1276" s="27"/>
      <c r="E1276" s="6"/>
      <c r="F1276" s="6"/>
      <c r="G1276" s="6"/>
      <c r="H1276" s="6"/>
      <c r="I1276" s="6"/>
      <c r="J1276" s="6"/>
      <c r="K1276" s="6"/>
      <c r="L1276" s="8"/>
    </row>
    <row r="1277" spans="4:12" ht="14.1" customHeight="1" x14ac:dyDescent="0.3">
      <c r="D1277" s="27"/>
      <c r="E1277" s="6"/>
      <c r="F1277" s="6"/>
      <c r="G1277" s="6"/>
      <c r="H1277" s="6"/>
      <c r="I1277" s="6"/>
      <c r="J1277" s="6"/>
      <c r="K1277" s="6"/>
      <c r="L1277" s="8"/>
    </row>
    <row r="1278" spans="4:12" ht="14.1" customHeight="1" thickBot="1" x14ac:dyDescent="0.35">
      <c r="D1278" s="27"/>
      <c r="E1278" s="6"/>
      <c r="F1278" s="6"/>
      <c r="G1278" s="6"/>
      <c r="H1278" s="6"/>
      <c r="I1278" s="6"/>
      <c r="J1278" s="6"/>
      <c r="K1278" s="6"/>
      <c r="L1278" s="8"/>
    </row>
    <row r="1279" spans="4:12" ht="14.1" customHeight="1" x14ac:dyDescent="0.3">
      <c r="D1279" s="11" t="s">
        <v>153</v>
      </c>
      <c r="E1279" s="14" t="s">
        <v>148</v>
      </c>
      <c r="F1279" s="12" t="s">
        <v>149</v>
      </c>
      <c r="G1279" s="6"/>
      <c r="H1279" s="6"/>
      <c r="I1279" s="6"/>
      <c r="J1279" s="6"/>
      <c r="K1279" s="6"/>
      <c r="L1279" s="8"/>
    </row>
    <row r="1280" spans="4:12" ht="14.1" customHeight="1" thickBot="1" x14ac:dyDescent="0.35">
      <c r="D1280" s="13">
        <f t="shared" ref="D1280" si="652">G1261-I1275</f>
        <v>0</v>
      </c>
      <c r="E1280" s="10" t="e">
        <f t="shared" ref="E1280" si="653">(F1261-E1275)/(G1261-I1275)</f>
        <v>#DIV/0!</v>
      </c>
      <c r="F1280" s="78" t="e">
        <f t="shared" ref="F1280" si="654">F1261/G1261</f>
        <v>#DIV/0!</v>
      </c>
      <c r="G1280" s="9"/>
      <c r="H1280" s="9"/>
      <c r="I1280" s="9"/>
      <c r="J1280" s="9"/>
      <c r="K1280" s="9"/>
      <c r="L1280" s="78"/>
    </row>
    <row r="1281" spans="4:12" ht="14.1" customHeight="1" thickBot="1" x14ac:dyDescent="0.35">
      <c r="D1281" s="33" t="s">
        <v>263</v>
      </c>
      <c r="E1281" s="34"/>
      <c r="F1281" s="34"/>
      <c r="G1281" s="34"/>
      <c r="H1281" s="34"/>
      <c r="I1281" s="34"/>
      <c r="J1281" s="34"/>
      <c r="K1281" s="34"/>
      <c r="L1281" s="35"/>
    </row>
    <row r="1282" spans="4:12" ht="14.1" customHeight="1" x14ac:dyDescent="0.3">
      <c r="D1282" s="27"/>
      <c r="E1282" s="6"/>
      <c r="F1282" s="6" t="s">
        <v>142</v>
      </c>
      <c r="G1282" s="8" t="s">
        <v>72</v>
      </c>
      <c r="H1282" s="6"/>
      <c r="I1282" s="6"/>
      <c r="J1282" s="6"/>
      <c r="K1282" s="6"/>
      <c r="L1282" s="8"/>
    </row>
    <row r="1283" spans="4:12" ht="14.1" customHeight="1" x14ac:dyDescent="0.3">
      <c r="D1283" s="27"/>
      <c r="E1283" s="80">
        <f>'Sauen + verworfen Basis'!C431</f>
        <v>0</v>
      </c>
      <c r="F1283" s="31">
        <f>'Sauen + verworfen Basis'!D431*'Sauen + verworfen Basis'!B431</f>
        <v>0</v>
      </c>
      <c r="G1283" s="18">
        <f>'Sauen + verworfen Basis'!B431</f>
        <v>0</v>
      </c>
      <c r="H1283" s="6"/>
      <c r="I1283" s="6"/>
      <c r="J1283" s="6"/>
      <c r="K1283" s="6"/>
      <c r="L1283" s="8"/>
    </row>
    <row r="1284" spans="4:12" ht="14.1" customHeight="1" x14ac:dyDescent="0.3">
      <c r="D1284" s="27"/>
      <c r="E1284" s="80">
        <f>'Sauen + verworfen Basis'!C432</f>
        <v>0</v>
      </c>
      <c r="F1284" s="31">
        <f>'Sauen + verworfen Basis'!D432*'Sauen + verworfen Basis'!B432</f>
        <v>0</v>
      </c>
      <c r="G1284" s="18">
        <f>'Sauen + verworfen Basis'!B432</f>
        <v>0</v>
      </c>
      <c r="H1284" s="6"/>
      <c r="I1284" s="6"/>
      <c r="J1284" s="6"/>
      <c r="K1284" s="6"/>
      <c r="L1284" s="8"/>
    </row>
    <row r="1285" spans="4:12" ht="14.1" customHeight="1" x14ac:dyDescent="0.3">
      <c r="D1285" s="27"/>
      <c r="E1285" s="80">
        <f>'Sauen + verworfen Basis'!C433</f>
        <v>0</v>
      </c>
      <c r="F1285" s="31">
        <f>'Sauen + verworfen Basis'!D433*'Sauen + verworfen Basis'!B433</f>
        <v>0</v>
      </c>
      <c r="G1285" s="18">
        <f>'Sauen + verworfen Basis'!B433</f>
        <v>0</v>
      </c>
      <c r="H1285" s="6"/>
      <c r="I1285" s="6"/>
      <c r="J1285" s="6"/>
      <c r="K1285" s="6"/>
      <c r="L1285" s="8"/>
    </row>
    <row r="1286" spans="4:12" ht="14.1" customHeight="1" x14ac:dyDescent="0.3">
      <c r="D1286" s="27"/>
      <c r="E1286" s="80">
        <f>'Sauen + verworfen Basis'!C434</f>
        <v>0</v>
      </c>
      <c r="F1286" s="31">
        <f>'Sauen + verworfen Basis'!D434*'Sauen + verworfen Basis'!B434</f>
        <v>0</v>
      </c>
      <c r="G1286" s="18">
        <f>'Sauen + verworfen Basis'!B434</f>
        <v>0</v>
      </c>
      <c r="H1286" s="6"/>
      <c r="I1286" s="6"/>
      <c r="J1286" s="6"/>
      <c r="K1286" s="6"/>
      <c r="L1286" s="8"/>
    </row>
    <row r="1287" spans="4:12" ht="14.1" customHeight="1" x14ac:dyDescent="0.3">
      <c r="D1287" s="27"/>
      <c r="E1287" s="80">
        <f>'Sauen + verworfen Basis'!C435</f>
        <v>0</v>
      </c>
      <c r="F1287" s="31">
        <f>'Sauen + verworfen Basis'!D435*'Sauen + verworfen Basis'!B435</f>
        <v>0</v>
      </c>
      <c r="G1287" s="18">
        <f>'Sauen + verworfen Basis'!B435</f>
        <v>0</v>
      </c>
      <c r="H1287" s="6"/>
      <c r="I1287" s="6"/>
      <c r="J1287" s="6"/>
      <c r="K1287" s="6"/>
      <c r="L1287" s="8"/>
    </row>
    <row r="1288" spans="4:12" ht="14.1" customHeight="1" x14ac:dyDescent="0.3">
      <c r="D1288" s="27"/>
      <c r="E1288" s="80">
        <f>'Sauen + verworfen Basis'!C436</f>
        <v>0</v>
      </c>
      <c r="F1288" s="31">
        <f>'Sauen + verworfen Basis'!D436*'Sauen + verworfen Basis'!B436</f>
        <v>0</v>
      </c>
      <c r="G1288" s="18">
        <f>'Sauen + verworfen Basis'!B436</f>
        <v>0</v>
      </c>
      <c r="H1288" s="6"/>
      <c r="I1288" s="6"/>
      <c r="J1288" s="6"/>
      <c r="K1288" s="6"/>
      <c r="L1288" s="8"/>
    </row>
    <row r="1289" spans="4:12" ht="14.1" customHeight="1" x14ac:dyDescent="0.3">
      <c r="D1289" s="27"/>
      <c r="E1289" s="80">
        <f>'Sauen + verworfen Basis'!C437</f>
        <v>0</v>
      </c>
      <c r="F1289" s="31">
        <f>'Sauen + verworfen Basis'!D437*'Sauen + verworfen Basis'!B437</f>
        <v>0</v>
      </c>
      <c r="G1289" s="18">
        <f>'Sauen + verworfen Basis'!B437</f>
        <v>0</v>
      </c>
      <c r="H1289" s="6"/>
      <c r="I1289" s="6"/>
      <c r="J1289" s="6"/>
      <c r="K1289" s="6"/>
      <c r="L1289" s="8"/>
    </row>
    <row r="1290" spans="4:12" ht="14.1" customHeight="1" x14ac:dyDescent="0.3">
      <c r="D1290" s="27"/>
      <c r="E1290" s="80">
        <f>'Sauen + verworfen Basis'!C438</f>
        <v>0</v>
      </c>
      <c r="F1290" s="31">
        <f>'Sauen + verworfen Basis'!D438*'Sauen + verworfen Basis'!B438</f>
        <v>0</v>
      </c>
      <c r="G1290" s="18">
        <f>'Sauen + verworfen Basis'!B438</f>
        <v>0</v>
      </c>
      <c r="H1290" s="6"/>
      <c r="I1290" s="6"/>
      <c r="J1290" s="6"/>
      <c r="K1290" s="6"/>
      <c r="L1290" s="8"/>
    </row>
    <row r="1291" spans="4:12" ht="14.1" customHeight="1" x14ac:dyDescent="0.3">
      <c r="D1291" s="27"/>
      <c r="E1291" s="80">
        <f>'Sauen + verworfen Basis'!C439</f>
        <v>0</v>
      </c>
      <c r="F1291" s="31">
        <f>'Sauen + verworfen Basis'!D439*'Sauen + verworfen Basis'!B439</f>
        <v>0</v>
      </c>
      <c r="G1291" s="18">
        <f>'Sauen + verworfen Basis'!B439</f>
        <v>0</v>
      </c>
      <c r="H1291" s="6"/>
      <c r="I1291" s="6"/>
      <c r="J1291" s="6"/>
      <c r="K1291" s="6"/>
      <c r="L1291" s="8"/>
    </row>
    <row r="1292" spans="4:12" ht="14.1" customHeight="1" x14ac:dyDescent="0.3">
      <c r="D1292" s="27"/>
      <c r="E1292" s="80">
        <f>'Sauen + verworfen Basis'!C440</f>
        <v>0</v>
      </c>
      <c r="F1292" s="31">
        <f>'Sauen + verworfen Basis'!D440*'Sauen + verworfen Basis'!B440</f>
        <v>0</v>
      </c>
      <c r="G1292" s="18">
        <f>'Sauen + verworfen Basis'!B440</f>
        <v>0</v>
      </c>
      <c r="H1292" s="6"/>
      <c r="I1292" s="6"/>
      <c r="J1292" s="6"/>
      <c r="K1292" s="6"/>
      <c r="L1292" s="8"/>
    </row>
    <row r="1293" spans="4:12" ht="14.1" customHeight="1" thickBot="1" x14ac:dyDescent="0.35">
      <c r="D1293" s="19" t="s">
        <v>143</v>
      </c>
      <c r="E1293" s="20"/>
      <c r="F1293" s="32">
        <f t="shared" ref="F1293:G1293" si="655">ROUND(SUM(F1283:F1292),2)</f>
        <v>0</v>
      </c>
      <c r="G1293" s="21">
        <f t="shared" si="655"/>
        <v>0</v>
      </c>
      <c r="H1293" s="6"/>
      <c r="I1293" s="6"/>
      <c r="J1293" s="6"/>
      <c r="K1293" s="6"/>
      <c r="L1293" s="8"/>
    </row>
    <row r="1294" spans="4:12" ht="14.1" customHeight="1" thickBot="1" x14ac:dyDescent="0.35">
      <c r="D1294" s="27"/>
      <c r="E1294" s="6"/>
      <c r="F1294" s="6"/>
      <c r="G1294" s="6"/>
      <c r="H1294" s="6"/>
      <c r="I1294" s="6"/>
      <c r="J1294" s="6"/>
      <c r="K1294" s="6"/>
      <c r="L1294" s="8"/>
    </row>
    <row r="1295" spans="4:12" ht="14.1" customHeight="1" x14ac:dyDescent="0.3">
      <c r="D1295" s="26"/>
      <c r="E1295" s="7" t="s">
        <v>133</v>
      </c>
      <c r="F1295" s="7" t="s">
        <v>136</v>
      </c>
      <c r="G1295" s="77"/>
      <c r="H1295" s="26"/>
      <c r="I1295" s="7" t="s">
        <v>144</v>
      </c>
      <c r="J1295" s="7" t="s">
        <v>136</v>
      </c>
      <c r="K1295" s="22" t="s">
        <v>152</v>
      </c>
      <c r="L1295" s="8"/>
    </row>
    <row r="1296" spans="4:12" ht="14.1" customHeight="1" x14ac:dyDescent="0.3">
      <c r="D1296" s="27"/>
      <c r="E1296" s="6">
        <f t="shared" ref="E1296:E1304" si="656">IF(E1283="sauen",F1283,0)</f>
        <v>0</v>
      </c>
      <c r="F1296" s="6">
        <f t="shared" ref="F1296:F1304" si="657">IF(E1283="Sauen m",F1283,0)</f>
        <v>0</v>
      </c>
      <c r="G1296" s="8"/>
      <c r="H1296" s="27"/>
      <c r="I1296" s="6">
        <f t="shared" ref="I1296:I1304" si="658">IF(E1283="sauen",G1283,0)</f>
        <v>0</v>
      </c>
      <c r="J1296" s="6">
        <f t="shared" ref="J1296:J1304" si="659">IF(E1283="sauen m",G1283,0)</f>
        <v>0</v>
      </c>
      <c r="K1296" s="8">
        <f t="shared" ref="K1296:K1304" si="660">IF(E1283="Schwein verworfen",G1283,0)</f>
        <v>0</v>
      </c>
      <c r="L1296" s="8"/>
    </row>
    <row r="1297" spans="4:12" ht="14.1" customHeight="1" x14ac:dyDescent="0.3">
      <c r="D1297" s="27"/>
      <c r="E1297" s="6">
        <f t="shared" si="656"/>
        <v>0</v>
      </c>
      <c r="F1297" s="6">
        <f t="shared" si="657"/>
        <v>0</v>
      </c>
      <c r="G1297" s="8"/>
      <c r="H1297" s="27"/>
      <c r="I1297" s="6">
        <f t="shared" si="658"/>
        <v>0</v>
      </c>
      <c r="J1297" s="6">
        <f t="shared" si="659"/>
        <v>0</v>
      </c>
      <c r="K1297" s="8">
        <f t="shared" si="660"/>
        <v>0</v>
      </c>
      <c r="L1297" s="8"/>
    </row>
    <row r="1298" spans="4:12" ht="14.1" customHeight="1" x14ac:dyDescent="0.3">
      <c r="D1298" s="27"/>
      <c r="E1298" s="6">
        <f t="shared" si="656"/>
        <v>0</v>
      </c>
      <c r="F1298" s="6">
        <f t="shared" si="657"/>
        <v>0</v>
      </c>
      <c r="G1298" s="8"/>
      <c r="H1298" s="27"/>
      <c r="I1298" s="6">
        <f t="shared" si="658"/>
        <v>0</v>
      </c>
      <c r="J1298" s="6">
        <f t="shared" si="659"/>
        <v>0</v>
      </c>
      <c r="K1298" s="8">
        <f t="shared" si="660"/>
        <v>0</v>
      </c>
      <c r="L1298" s="8"/>
    </row>
    <row r="1299" spans="4:12" ht="14.1" customHeight="1" x14ac:dyDescent="0.3">
      <c r="D1299" s="27"/>
      <c r="E1299" s="6">
        <f t="shared" si="656"/>
        <v>0</v>
      </c>
      <c r="F1299" s="6">
        <f t="shared" si="657"/>
        <v>0</v>
      </c>
      <c r="G1299" s="8"/>
      <c r="H1299" s="27"/>
      <c r="I1299" s="6">
        <f t="shared" si="658"/>
        <v>0</v>
      </c>
      <c r="J1299" s="6">
        <f t="shared" si="659"/>
        <v>0</v>
      </c>
      <c r="K1299" s="8">
        <f t="shared" si="660"/>
        <v>0</v>
      </c>
      <c r="L1299" s="8"/>
    </row>
    <row r="1300" spans="4:12" ht="14.1" customHeight="1" x14ac:dyDescent="0.3">
      <c r="D1300" s="27"/>
      <c r="E1300" s="6">
        <f t="shared" si="656"/>
        <v>0</v>
      </c>
      <c r="F1300" s="6">
        <f t="shared" si="657"/>
        <v>0</v>
      </c>
      <c r="G1300" s="8"/>
      <c r="H1300" s="27"/>
      <c r="I1300" s="6">
        <f t="shared" si="658"/>
        <v>0</v>
      </c>
      <c r="J1300" s="6">
        <f t="shared" si="659"/>
        <v>0</v>
      </c>
      <c r="K1300" s="8">
        <f t="shared" si="660"/>
        <v>0</v>
      </c>
      <c r="L1300" s="8"/>
    </row>
    <row r="1301" spans="4:12" ht="14.1" customHeight="1" x14ac:dyDescent="0.3">
      <c r="D1301" s="27"/>
      <c r="E1301" s="6">
        <f t="shared" si="656"/>
        <v>0</v>
      </c>
      <c r="F1301" s="6">
        <f t="shared" si="657"/>
        <v>0</v>
      </c>
      <c r="G1301" s="8"/>
      <c r="H1301" s="27"/>
      <c r="I1301" s="6">
        <f t="shared" si="658"/>
        <v>0</v>
      </c>
      <c r="J1301" s="6">
        <f t="shared" si="659"/>
        <v>0</v>
      </c>
      <c r="K1301" s="8">
        <f t="shared" si="660"/>
        <v>0</v>
      </c>
      <c r="L1301" s="8"/>
    </row>
    <row r="1302" spans="4:12" ht="14.1" customHeight="1" x14ac:dyDescent="0.3">
      <c r="D1302" s="27"/>
      <c r="E1302" s="6">
        <f t="shared" si="656"/>
        <v>0</v>
      </c>
      <c r="F1302" s="6">
        <f t="shared" si="657"/>
        <v>0</v>
      </c>
      <c r="G1302" s="8"/>
      <c r="H1302" s="27"/>
      <c r="I1302" s="6">
        <f t="shared" si="658"/>
        <v>0</v>
      </c>
      <c r="J1302" s="6">
        <f t="shared" si="659"/>
        <v>0</v>
      </c>
      <c r="K1302" s="8">
        <f t="shared" si="660"/>
        <v>0</v>
      </c>
      <c r="L1302" s="8"/>
    </row>
    <row r="1303" spans="4:12" ht="14.1" customHeight="1" x14ac:dyDescent="0.3">
      <c r="D1303" s="27"/>
      <c r="E1303" s="6">
        <f t="shared" si="656"/>
        <v>0</v>
      </c>
      <c r="F1303" s="6">
        <f t="shared" si="657"/>
        <v>0</v>
      </c>
      <c r="G1303" s="8"/>
      <c r="H1303" s="27"/>
      <c r="I1303" s="6">
        <f t="shared" si="658"/>
        <v>0</v>
      </c>
      <c r="J1303" s="6">
        <f t="shared" si="659"/>
        <v>0</v>
      </c>
      <c r="K1303" s="8">
        <f t="shared" si="660"/>
        <v>0</v>
      </c>
      <c r="L1303" s="8"/>
    </row>
    <row r="1304" spans="4:12" ht="14.1" customHeight="1" x14ac:dyDescent="0.3">
      <c r="D1304" s="27"/>
      <c r="E1304" s="6">
        <f t="shared" si="656"/>
        <v>0</v>
      </c>
      <c r="F1304" s="6">
        <f t="shared" si="657"/>
        <v>0</v>
      </c>
      <c r="G1304" s="8"/>
      <c r="H1304" s="27"/>
      <c r="I1304" s="6">
        <f t="shared" si="658"/>
        <v>0</v>
      </c>
      <c r="J1304" s="6">
        <f t="shared" si="659"/>
        <v>0</v>
      </c>
      <c r="K1304" s="8">
        <f t="shared" si="660"/>
        <v>0</v>
      </c>
      <c r="L1304" s="8"/>
    </row>
    <row r="1305" spans="4:12" ht="14.1" customHeight="1" x14ac:dyDescent="0.3">
      <c r="D1305" s="27"/>
      <c r="E1305" s="6">
        <f t="shared" ref="E1305" si="661">IF(E1293="sauen",F1293,0)</f>
        <v>0</v>
      </c>
      <c r="F1305" s="6">
        <f t="shared" ref="F1305" si="662">IF(E1293="Sauen m",F1293,0)</f>
        <v>0</v>
      </c>
      <c r="G1305" s="8"/>
      <c r="H1305" s="27"/>
      <c r="I1305" s="6">
        <f t="shared" ref="I1305" si="663">IF(E1293="sauen",G1293,0)</f>
        <v>0</v>
      </c>
      <c r="J1305" s="6">
        <f t="shared" ref="J1305" si="664">IF(E1293="sauen m",G1293,0)</f>
        <v>0</v>
      </c>
      <c r="K1305" s="8">
        <f t="shared" ref="K1305" si="665">IF(E1293="Schwein verworfen",G1293,0)</f>
        <v>0</v>
      </c>
      <c r="L1305" s="8"/>
    </row>
    <row r="1306" spans="4:12" ht="14.1" customHeight="1" x14ac:dyDescent="0.3">
      <c r="D1306" s="15" t="s">
        <v>145</v>
      </c>
      <c r="E1306" s="16">
        <f t="shared" ref="E1306:F1306" si="666">SUM(E1296:E1305)</f>
        <v>0</v>
      </c>
      <c r="F1306" s="16">
        <f t="shared" si="666"/>
        <v>0</v>
      </c>
      <c r="G1306" s="17"/>
      <c r="H1306" s="27" t="s">
        <v>146</v>
      </c>
      <c r="I1306" s="6">
        <f t="shared" ref="I1306:K1306" si="667">SUM(I1296:I1305)</f>
        <v>0</v>
      </c>
      <c r="J1306" s="6">
        <f t="shared" si="667"/>
        <v>0</v>
      </c>
      <c r="K1306" s="8">
        <f t="shared" si="667"/>
        <v>0</v>
      </c>
      <c r="L1306" s="8"/>
    </row>
    <row r="1307" spans="4:12" ht="14.1" customHeight="1" thickBot="1" x14ac:dyDescent="0.35">
      <c r="D1307" s="28"/>
      <c r="E1307" s="9">
        <f t="shared" si="650"/>
        <v>0</v>
      </c>
      <c r="F1307" s="9"/>
      <c r="G1307" s="78"/>
      <c r="H1307" s="28"/>
      <c r="I1307" s="9">
        <f t="shared" ref="I1307" si="668">SUM(I1306:K1306)</f>
        <v>0</v>
      </c>
      <c r="J1307" s="9"/>
      <c r="K1307" s="78"/>
      <c r="L1307" s="8"/>
    </row>
    <row r="1308" spans="4:12" ht="14.1" customHeight="1" x14ac:dyDescent="0.3">
      <c r="D1308" s="27"/>
      <c r="E1308" s="6"/>
      <c r="F1308" s="6"/>
      <c r="G1308" s="6"/>
      <c r="H1308" s="6"/>
      <c r="I1308" s="6"/>
      <c r="J1308" s="6"/>
      <c r="K1308" s="6"/>
      <c r="L1308" s="8"/>
    </row>
    <row r="1309" spans="4:12" ht="14.1" customHeight="1" x14ac:dyDescent="0.3">
      <c r="D1309" s="27"/>
      <c r="E1309" s="6"/>
      <c r="F1309" s="6"/>
      <c r="G1309" s="6"/>
      <c r="H1309" s="6"/>
      <c r="I1309" s="6"/>
      <c r="J1309" s="6"/>
      <c r="K1309" s="6"/>
      <c r="L1309" s="8"/>
    </row>
    <row r="1310" spans="4:12" ht="14.1" customHeight="1" thickBot="1" x14ac:dyDescent="0.35">
      <c r="D1310" s="27"/>
      <c r="E1310" s="6"/>
      <c r="F1310" s="6"/>
      <c r="G1310" s="6"/>
      <c r="H1310" s="6"/>
      <c r="I1310" s="6"/>
      <c r="J1310" s="6"/>
      <c r="K1310" s="6"/>
      <c r="L1310" s="8"/>
    </row>
    <row r="1311" spans="4:12" ht="14.1" customHeight="1" x14ac:dyDescent="0.3">
      <c r="D1311" s="11" t="s">
        <v>153</v>
      </c>
      <c r="E1311" s="14" t="s">
        <v>148</v>
      </c>
      <c r="F1311" s="12" t="s">
        <v>149</v>
      </c>
      <c r="G1311" s="6"/>
      <c r="H1311" s="6"/>
      <c r="I1311" s="6"/>
      <c r="J1311" s="6"/>
      <c r="K1311" s="6"/>
      <c r="L1311" s="8"/>
    </row>
    <row r="1312" spans="4:12" ht="14.1" customHeight="1" thickBot="1" x14ac:dyDescent="0.35">
      <c r="D1312" s="13">
        <f t="shared" ref="D1312" si="669">G1293-I1307</f>
        <v>0</v>
      </c>
      <c r="E1312" s="10" t="e">
        <f t="shared" ref="E1312" si="670">(F1293-E1307)/(G1293-I1307)</f>
        <v>#DIV/0!</v>
      </c>
      <c r="F1312" s="78" t="e">
        <f t="shared" ref="F1312" si="671">F1293/G1293</f>
        <v>#DIV/0!</v>
      </c>
      <c r="G1312" s="9"/>
      <c r="H1312" s="9"/>
      <c r="I1312" s="9"/>
      <c r="J1312" s="9"/>
      <c r="K1312" s="9"/>
      <c r="L1312" s="78"/>
    </row>
  </sheetData>
  <sheetProtection algorithmName="SHA-512" hashValue="8py87E5OfQiF9xLW27qApfwB5zmA19oF3WibW/SKqhif8vyIHQatNUOyeZL2VrLKw47DVmU5fr2wg3NdwXqkBQ==" saltValue="BfCFPQ6wTP7U8kJ92J5ufg=="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Anleitung</vt:lpstr>
      <vt:lpstr>Beispiele</vt:lpstr>
      <vt:lpstr>Marktstützung - Rohmilch</vt:lpstr>
      <vt:lpstr>Marktstützung - Mastschwein</vt:lpstr>
      <vt:lpstr>Sauen + verworfen</vt:lpstr>
      <vt:lpstr>Nur verworfene Schweine</vt:lpstr>
      <vt:lpstr>Übersicht Tage</vt:lpstr>
      <vt:lpstr>Sauen + verworfen Basis</vt:lpstr>
      <vt:lpstr>Klassen Schweine</vt:lpstr>
    </vt:vector>
  </TitlesOfParts>
  <Company>ZIT-BB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Diepelt, Sarah</dc:creator>
  <cp:lastModifiedBy>Heinicke, Dr. Julia</cp:lastModifiedBy>
  <cp:lastPrinted>2025-07-09T13:34:32Z</cp:lastPrinted>
  <dcterms:created xsi:type="dcterms:W3CDTF">2025-03-10T14:57:36Z</dcterms:created>
  <dcterms:modified xsi:type="dcterms:W3CDTF">2025-07-11T07:53:29Z</dcterms:modified>
</cp:coreProperties>
</file>